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G:\CORRESPONDANCE_ESSBO_Fev_2023\CORRESPONDANCES ESSB\COMMISSION LOGEMENT\"/>
    </mc:Choice>
  </mc:AlternateContent>
  <xr:revisionPtr revIDLastSave="0" documentId="8_{B80611C3-3BBB-474F-B95B-D856FA6BD2DA}" xr6:coauthVersionLast="47" xr6:coauthVersionMax="47" xr10:uidLastSave="{00000000-0000-0000-0000-000000000000}"/>
  <workbookProtection workbookPassword="CE43" lockStructure="1"/>
  <bookViews>
    <workbookView xWindow="-108" yWindow="-108" windowWidth="23256" windowHeight="12456" xr2:uid="{00000000-000D-0000-FFFF-FFFF00000000}"/>
  </bookViews>
  <sheets>
    <sheet name="Notation de classement" sheetId="7" r:id="rId1"/>
    <sheet name="Feuil1" sheetId="8" state="hidden" r:id="rId2"/>
  </sheets>
  <definedNames>
    <definedName name="_xlnm.Print_Area" localSheetId="0">'Notation de classement'!$A$1:$AC$58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7" l="1"/>
  <c r="W14" i="7" s="1"/>
  <c r="M25" i="7"/>
  <c r="O25" i="7"/>
  <c r="T42" i="7"/>
  <c r="W42" i="7" s="1"/>
  <c r="R34" i="7"/>
  <c r="T39" i="7"/>
  <c r="N25" i="7"/>
  <c r="P30" i="7"/>
  <c r="R30" i="7" s="1"/>
  <c r="W21" i="7"/>
  <c r="R36" i="7" l="1"/>
  <c r="R57" i="7" l="1"/>
  <c r="M35" i="7"/>
  <c r="O35" i="7" l="1"/>
  <c r="P27" i="7"/>
  <c r="R35" i="7" l="1"/>
  <c r="W34" i="7" s="1"/>
  <c r="P24" i="7"/>
  <c r="R24" i="7" s="1"/>
  <c r="R27" i="7" l="1"/>
  <c r="W24" i="7" s="1"/>
  <c r="W39" i="7"/>
  <c r="U46" i="7" l="1"/>
  <c r="H15" i="8"/>
  <c r="I1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21" authorId="0" shapeId="0" xr:uid="{00000000-0006-0000-0000-000001000000}">
      <text>
        <r>
          <rPr>
            <b/>
            <sz val="22"/>
            <color indexed="81"/>
            <rFont val="Times New Roman"/>
            <family val="1"/>
          </rPr>
          <t>Sélectionner votre grade / اختار رتبتك
(validée par arrêté visé)
ATS ( Universités - Ecoles - centres de recherches) 
Foctionnaire du DOU
- 14 et Plus        : 10pts
- 11 à 13            : 8pts
- 9 à 10              : 6pts
- 7 à 8                : 4pts
- 1 à 6                : 2pts</t>
        </r>
      </text>
    </comment>
    <comment ref="O34" authorId="0" shapeId="0" xr:uid="{00000000-0006-0000-0000-000002000000}">
      <text>
        <r>
          <rPr>
            <b/>
            <u/>
            <sz val="20"/>
            <color indexed="81"/>
            <rFont val="Times New Roman"/>
            <family val="1"/>
          </rPr>
          <t xml:space="preserve">Sélectionner : </t>
        </r>
        <r>
          <rPr>
            <b/>
            <sz val="20"/>
            <color indexed="81"/>
            <rFont val="Times New Roman"/>
            <family val="1"/>
          </rPr>
          <t xml:space="preserve">
1) Marié(e)
2) Célibataire/Divorcé(e)/Veuf(ve)
3) Divorcé(e)/Veuf(ve) avec enfants à charge</t>
        </r>
      </text>
    </comment>
    <comment ref="K39" authorId="0" shapeId="0" xr:uid="{00000000-0006-0000-0000-000003000000}">
      <text>
        <r>
          <rPr>
            <b/>
            <u/>
            <sz val="22"/>
            <color indexed="81"/>
            <rFont val="Times New Roman"/>
            <family val="1"/>
          </rPr>
          <t xml:space="preserve">Etablissement de rattachement du conjoint : 
</t>
        </r>
        <r>
          <rPr>
            <b/>
            <sz val="22"/>
            <color indexed="81"/>
            <rFont val="Times New Roman"/>
            <family val="1"/>
          </rPr>
          <t xml:space="preserve">
1)  </t>
        </r>
        <r>
          <rPr>
            <b/>
            <u/>
            <sz val="22"/>
            <color indexed="81"/>
            <rFont val="Times New Roman"/>
            <family val="1"/>
          </rPr>
          <t xml:space="preserve">Universités : </t>
        </r>
        <r>
          <rPr>
            <sz val="22"/>
            <color indexed="81"/>
            <rFont val="Times New Roman"/>
            <family val="1"/>
          </rPr>
          <t>UO1AB - UO2MA - USTO-MB -UFC</t>
        </r>
        <r>
          <rPr>
            <b/>
            <sz val="22"/>
            <color indexed="81"/>
            <rFont val="Times New Roman"/>
            <family val="1"/>
          </rPr>
          <t xml:space="preserve">
2) </t>
        </r>
        <r>
          <rPr>
            <b/>
            <u/>
            <sz val="22"/>
            <color indexed="81"/>
            <rFont val="Times New Roman"/>
            <family val="1"/>
          </rPr>
          <t xml:space="preserve"> Ecoles :</t>
        </r>
        <r>
          <rPr>
            <b/>
            <sz val="22"/>
            <color indexed="81"/>
            <rFont val="Times New Roman"/>
            <family val="1"/>
          </rPr>
          <t xml:space="preserve"> </t>
        </r>
        <r>
          <rPr>
            <sz val="22"/>
            <color indexed="81"/>
            <rFont val="Times New Roman"/>
            <family val="1"/>
          </rPr>
          <t xml:space="preserve">ENPO - ESG2E - ESSBO - ENSO - ESEO
</t>
        </r>
        <r>
          <rPr>
            <b/>
            <sz val="22"/>
            <color indexed="81"/>
            <rFont val="Times New Roman"/>
            <family val="1"/>
          </rPr>
          <t xml:space="preserve">3)  </t>
        </r>
        <r>
          <rPr>
            <b/>
            <u/>
            <sz val="22"/>
            <color indexed="81"/>
            <rFont val="Times New Roman"/>
            <family val="1"/>
          </rPr>
          <t xml:space="preserve">Centres de recherches </t>
        </r>
        <r>
          <rPr>
            <sz val="22"/>
            <color indexed="81"/>
            <rFont val="Times New Roman"/>
            <family val="1"/>
          </rPr>
          <t xml:space="preserve">: CRASC - ATRSSV
</t>
        </r>
        <r>
          <rPr>
            <b/>
            <sz val="22"/>
            <color indexed="81"/>
            <rFont val="Times New Roman"/>
            <family val="1"/>
          </rPr>
          <t xml:space="preserve">4) </t>
        </r>
        <r>
          <rPr>
            <b/>
            <u/>
            <sz val="22"/>
            <color indexed="81"/>
            <rFont val="Times New Roman"/>
            <family val="1"/>
          </rPr>
          <t xml:space="preserve"> Direction des Œuvres universitaires :</t>
        </r>
        <r>
          <rPr>
            <b/>
            <sz val="22"/>
            <color indexed="81"/>
            <rFont val="Times New Roman"/>
            <family val="1"/>
          </rPr>
          <t xml:space="preserve"> </t>
        </r>
        <r>
          <rPr>
            <sz val="22"/>
            <color indexed="81"/>
            <rFont val="Times New Roman"/>
            <family val="1"/>
          </rPr>
          <t xml:space="preserve">DOU
</t>
        </r>
        <r>
          <rPr>
            <b/>
            <sz val="22"/>
            <color indexed="81"/>
            <rFont val="Times New Roman"/>
            <family val="1"/>
          </rPr>
          <t>5) Etablissement hors la Ville universitaire d'Oran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9" authorId="0" shapeId="0" xr:uid="{00000000-0006-0000-0000-000004000000}">
      <text>
        <r>
          <rPr>
            <b/>
            <sz val="22"/>
            <color indexed="81"/>
            <rFont val="Times New Roman"/>
            <family val="1"/>
          </rPr>
          <t xml:space="preserve">Sélectionner
</t>
        </r>
        <r>
          <rPr>
            <sz val="22"/>
            <color indexed="81"/>
            <rFont val="Times New Roman"/>
            <family val="1"/>
          </rPr>
          <t>1) Enseignant(e) universitaire 
2) Conjoint fonctionnaire dans le secteur du MESRS (ATS)
3) Conjoint fonctionnaire dans le secteur du MESRS (DOU)</t>
        </r>
      </text>
    </comment>
    <comment ref="P42" authorId="0" shapeId="0" xr:uid="{00000000-0006-0000-0000-000005000000}">
      <text>
        <r>
          <rPr>
            <b/>
            <sz val="22"/>
            <color indexed="81"/>
            <rFont val="Times New Roman"/>
            <family val="1"/>
          </rPr>
          <t xml:space="preserve">Sélectionner le poste de responsabilité
</t>
        </r>
        <r>
          <rPr>
            <sz val="22"/>
            <color indexed="81"/>
            <rFont val="Times New Roman"/>
            <family val="1"/>
          </rPr>
          <t>1) Poste supérieure         منصب عالي</t>
        </r>
      </text>
    </comment>
  </commentList>
</comments>
</file>

<file path=xl/sharedStrings.xml><?xml version="1.0" encoding="utf-8"?>
<sst xmlns="http://schemas.openxmlformats.org/spreadsheetml/2006/main" count="120" uniqueCount="87">
  <si>
    <t>A</t>
  </si>
  <si>
    <t>B</t>
  </si>
  <si>
    <t>C</t>
  </si>
  <si>
    <t>D</t>
  </si>
  <si>
    <t>Situation familiale du postulant</t>
  </si>
  <si>
    <t>Total (A)</t>
  </si>
  <si>
    <t>Total  (C)</t>
  </si>
  <si>
    <t>Total  (D)</t>
  </si>
  <si>
    <t>Signature du posulant</t>
  </si>
  <si>
    <t>Autres précisions</t>
  </si>
  <si>
    <t>ans</t>
  </si>
  <si>
    <t xml:space="preserve">Age du postulant(e): </t>
  </si>
  <si>
    <t>Années</t>
  </si>
  <si>
    <t>Jours</t>
  </si>
  <si>
    <t>Mois</t>
  </si>
  <si>
    <t>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</si>
  <si>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 xml:space="preserve"> - </t>
  </si>
  <si>
    <t>Nombre total des points</t>
  </si>
  <si>
    <t>B-1</t>
  </si>
  <si>
    <t>B-2</t>
  </si>
  <si>
    <t>@</t>
  </si>
  <si>
    <t xml:space="preserve"> 04 points par année d'exercice</t>
  </si>
  <si>
    <t xml:space="preserve">Grade du postulant (validée par arrêté visé)   </t>
  </si>
  <si>
    <t>La fonction du conjoint dans le secteur du MESRS</t>
  </si>
  <si>
    <t>Indiquer votre situation familiale</t>
  </si>
  <si>
    <t>La durée de la mise en disponibilité du postulant 
(validé par arrêté et visé par un organe de contrôle)</t>
  </si>
  <si>
    <t>«</t>
  </si>
  <si>
    <t>Espace réservé à la commision de logement</t>
  </si>
  <si>
    <t xml:space="preserve">N.B : </t>
  </si>
  <si>
    <t>Total (B)</t>
  </si>
  <si>
    <t>Indiquer le nombre d'enfants à charge</t>
  </si>
  <si>
    <t>Espace réservé au postulant de logement</t>
  </si>
  <si>
    <t xml:space="preserve">Date de recrutement : </t>
  </si>
  <si>
    <t xml:space="preserve"> </t>
  </si>
  <si>
    <t xml:space="preserve"> - 04 point pour chaque année</t>
  </si>
  <si>
    <t>La durée de la mise en disponibilité</t>
  </si>
  <si>
    <t xml:space="preserve">Nom et prénom : </t>
  </si>
  <si>
    <t xml:space="preserve">Dossier N° </t>
  </si>
  <si>
    <t>People’s Democratic Republic of Algeria</t>
  </si>
  <si>
    <t>وزارة التعليــــم العـــــالي و البحــــث العلـــــمي</t>
  </si>
  <si>
    <t xml:space="preserve">الجمهوريـــــة الجزائريــــة الديمقراطيــــة الشعبيـــــة
وزارة التعليــــم العـــــالي و البحــــث العلـــــمي 
</t>
  </si>
  <si>
    <t>Ministry of Higher Education and Scientific Research</t>
  </si>
  <si>
    <t xml:space="preserve">Signature du président de la commission de logement de l'établissement </t>
  </si>
  <si>
    <t>indiquer la durée de l'ancienneté 
(A/M/J)</t>
  </si>
  <si>
    <t>La durée de l'ancienneté</t>
  </si>
  <si>
    <t>Indiquer la durée de l'ancienneté
(A/M/J)</t>
  </si>
  <si>
    <t>La durée de l'exercice 
(A/M/J)</t>
  </si>
  <si>
    <t>COMMISSION DE LOGEMENT DE L'ETABLISSSEMENT</t>
  </si>
  <si>
    <t xml:space="preserve">Date limite de 
dépôt du dossier : </t>
  </si>
  <si>
    <t>CLE : Commission de logement de l'Etablissement</t>
  </si>
  <si>
    <t>Je soussigné, atteste que les informations indiquées dans cette fiche sont exactes et actualisées</t>
  </si>
  <si>
    <t xml:space="preserve">Date : </t>
  </si>
  <si>
    <t xml:space="preserve">Lieu(w)/date de naissance : </t>
  </si>
  <si>
    <t>Service de rattachement :</t>
  </si>
  <si>
    <r>
      <t xml:space="preserve">14 et plus : 10pts      </t>
    </r>
    <r>
      <rPr>
        <b/>
        <sz val="20"/>
        <rFont val="Wingdings"/>
        <charset val="2"/>
      </rPr>
      <t>¶</t>
    </r>
    <r>
      <rPr>
        <b/>
        <sz val="20"/>
        <rFont val="Times New Roman"/>
        <family val="1"/>
      </rPr>
      <t xml:space="preserve">      11 → 13 : 08pts     </t>
    </r>
    <r>
      <rPr>
        <b/>
        <sz val="20"/>
        <rFont val="Wingdings"/>
        <charset val="2"/>
      </rPr>
      <t>¶</t>
    </r>
    <r>
      <rPr>
        <b/>
        <sz val="20"/>
        <rFont val="Times New Roman"/>
        <family val="1"/>
      </rPr>
      <t xml:space="preserve">     9 → 10 : 07pts
7 → 8 : 04pts      </t>
    </r>
    <r>
      <rPr>
        <b/>
        <sz val="20"/>
        <rFont val="Wingdings"/>
        <charset val="2"/>
      </rPr>
      <t>¶</t>
    </r>
    <r>
      <rPr>
        <b/>
        <sz val="20"/>
        <rFont val="Times New Roman"/>
        <family val="1"/>
      </rPr>
      <t xml:space="preserve">      1 → 6 : 02pts </t>
    </r>
  </si>
  <si>
    <t>Indiquer votre grade actuel (validé par arrêté visé)</t>
  </si>
  <si>
    <t>Responsabilité administrative</t>
  </si>
  <si>
    <t>E</t>
  </si>
  <si>
    <t>Ancienneté en qualité ATS OU fonctionnaire du DOU 
(validé par arrêté et visé par un organe de contrôle)</t>
  </si>
  <si>
    <t>Hors secteur du MESRS maximum 5 points</t>
  </si>
  <si>
    <t>المدرسة الوطنية المتعددة التقنيات بوهران</t>
  </si>
  <si>
    <t>المدرسة العليا للهندسة الكهربائية والطاقوية لوهران</t>
  </si>
  <si>
    <t>المدرسة العليا في العلوم البيولوجية بوهران</t>
  </si>
  <si>
    <t>المدرسة العليا للإقتصاد بوهران</t>
  </si>
  <si>
    <t>الوكالة الموضوعاتية للبحث في علوم الصحة والحياة</t>
  </si>
  <si>
    <t>مديرية الخدمات الجامعية (3 مديريات)</t>
  </si>
  <si>
    <t xml:space="preserve">المركز الوطني للبحث في الأنثروبولوجيا الاجتماعية والثقافية </t>
  </si>
  <si>
    <t>جامعة وهران 1 - أحمد بن بلة</t>
  </si>
  <si>
    <t>جامعة وهران للعلوم و التكنولوجيا - محمد بوضياف</t>
  </si>
  <si>
    <t>جامعة وهران 2 - محمد بن أحمد</t>
  </si>
  <si>
    <t>المدرسة العليا للأساتذة وهران</t>
  </si>
  <si>
    <t>جامعة التكوين المتواصل بوهران</t>
  </si>
  <si>
    <t>Indiquer l'établissement de rattachement si le conjoint est fonctionnaire dans le secteur du MESRS (Enseignant ou ATS)</t>
  </si>
  <si>
    <t xml:space="preserve">Marié (e)/Divorcé(e)/Veuf(ve) avec enfants à charge    (04 points) 
Célibataire/Divorcé(e)/Veuf(ve) plus de 45 ans             (04 points) 
Célibataire/Divorcé(e)/Veuf(ve) moins de 45 ans         (02 points)
 0,5 point par enfant          (Maximum 04 points) </t>
  </si>
  <si>
    <t xml:space="preserve"> Ancienneté hors secteur du MESRS 
(validé par arrêté et visé par un organe de contrôle)</t>
  </si>
  <si>
    <t xml:space="preserve"> Responsabilité du postulant 
(validé par arrêté visé et visé par un organe de contrôle)</t>
  </si>
  <si>
    <t>Date de référence pour calculer 
les points de classement</t>
  </si>
  <si>
    <r>
      <t xml:space="preserve">Indiquer la qualité du poste </t>
    </r>
    <r>
      <rPr>
        <b/>
        <sz val="22"/>
        <rFont val="Times New Roman"/>
        <family val="1"/>
      </rPr>
      <t>de responsabilité
Fonction supérieure (4pts) ou poste supérieure (2pts)</t>
    </r>
  </si>
  <si>
    <t>Fiche de renseignements du fonctionnaire et du travailleur du MESRS (ATS / DOU) postulant aux 170 logements LPA
    برنامج 170 سكن الترقوي المدعم - (ATS / DOU) بطاقة معلومات خاصة بموظفو وعمال قطاع التعليم العالي و البحث العلمي</t>
  </si>
  <si>
    <t>………..</t>
  </si>
  <si>
    <t>Sélectionner</t>
  </si>
  <si>
    <t>ESSBO</t>
  </si>
  <si>
    <t>Enseignant(e) universitaire 
Fonctionnaire dans le secteur du MESRS    (08 points)</t>
  </si>
  <si>
    <t>Université / Ecole
Centre de Recherche DOU</t>
  </si>
  <si>
    <t>Sélectionner l'Etablissement de Rattachement
(حدد مؤسسة انتمائك)</t>
  </si>
  <si>
    <t>ارسال الأمين العام رقم 757 أ.ع./2024 المؤرخ في 06 أوت 2024 الخاصة بتحديد معايير الانتقاء والترتيب لموظفو وعمال قطاع التعليم العالي و البحث العلمي (ATS et DOU)</t>
  </si>
  <si>
    <r>
      <rPr>
        <b/>
        <sz val="24"/>
        <color rgb="FFFF0000"/>
        <rFont val="Wingdings"/>
        <charset val="2"/>
      </rPr>
      <t>«</t>
    </r>
    <r>
      <rPr>
        <b/>
        <sz val="24"/>
        <color rgb="FFFF0000"/>
        <rFont val="Times New Roman"/>
        <family val="1"/>
      </rPr>
      <t>Vérification par 
CLE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</si>
</sst>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5" x14ac:knownFonts="1">
    <font>
      <sz val="11"/>
      <color theme="1"/>
      <name val="Calibri"/>
      <family val="2"/>
      <scheme val="minor"/>
    </font>
    <font>
      <b/>
      <sz val="9"/>
      <color theme="1"/>
      <name val="Georgi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8"/>
      <name val="Times New Roman"/>
      <family val="1"/>
    </font>
    <font>
      <sz val="14"/>
      <color theme="1"/>
      <name val="Times New Roman"/>
      <family val="1"/>
    </font>
    <font>
      <b/>
      <sz val="20"/>
      <name val="Times New Roman"/>
      <family val="1"/>
    </font>
    <font>
      <b/>
      <sz val="24"/>
      <color theme="1"/>
      <name val="Times New Roman"/>
      <family val="1"/>
    </font>
    <font>
      <b/>
      <sz val="26"/>
      <name val="Times New Roman"/>
      <family val="1"/>
    </font>
    <font>
      <b/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sz val="24"/>
      <color theme="1"/>
      <name val="Times New Roman"/>
      <family val="1"/>
    </font>
    <font>
      <sz val="18"/>
      <name val="Calibri"/>
      <family val="2"/>
      <scheme val="minor"/>
    </font>
    <font>
      <b/>
      <sz val="22"/>
      <color rgb="FF000000"/>
      <name val="Times New Roman"/>
      <family val="1"/>
    </font>
    <font>
      <b/>
      <sz val="24"/>
      <name val="Times New Roman"/>
      <family val="1"/>
    </font>
    <font>
      <b/>
      <sz val="36"/>
      <color rgb="FFFF0000"/>
      <name val="Times New Roman"/>
      <family val="1"/>
    </font>
    <font>
      <b/>
      <sz val="26"/>
      <color theme="1"/>
      <name val="Times New Roman"/>
      <family val="1"/>
    </font>
    <font>
      <sz val="28"/>
      <color rgb="FF000000"/>
      <name val="Georgia"/>
      <family val="1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sz val="28"/>
      <name val="Times New Roman"/>
      <family val="1"/>
    </font>
    <font>
      <b/>
      <sz val="22"/>
      <name val="Times New Roman"/>
      <family val="1"/>
    </font>
    <font>
      <sz val="36"/>
      <color theme="1"/>
      <name val="Calibri"/>
      <family val="2"/>
      <scheme val="minor"/>
    </font>
    <font>
      <sz val="24"/>
      <name val="Times New Roman"/>
      <family val="1"/>
    </font>
    <font>
      <sz val="24"/>
      <name val="Calibri"/>
      <family val="2"/>
      <scheme val="minor"/>
    </font>
    <font>
      <sz val="22"/>
      <name val="Times New Roman"/>
      <family val="1"/>
    </font>
    <font>
      <b/>
      <sz val="26"/>
      <color rgb="FFFF0000"/>
      <name val="Times New Roman"/>
      <family val="1"/>
    </font>
    <font>
      <sz val="30"/>
      <color rgb="FF000000"/>
      <name val="Georgia"/>
      <family val="1"/>
    </font>
    <font>
      <sz val="30"/>
      <color theme="1"/>
      <name val="Calibri"/>
      <family val="2"/>
      <scheme val="minor"/>
    </font>
    <font>
      <b/>
      <sz val="30"/>
      <color theme="1"/>
      <name val="Georgia"/>
      <family val="1"/>
    </font>
    <font>
      <sz val="30"/>
      <color theme="1"/>
      <name val="Georgia"/>
      <family val="1"/>
    </font>
    <font>
      <sz val="27"/>
      <color rgb="FF000000"/>
      <name val="Georgia"/>
      <family val="1"/>
    </font>
    <font>
      <b/>
      <sz val="27"/>
      <color theme="1"/>
      <name val="Georgia"/>
      <family val="1"/>
    </font>
    <font>
      <sz val="27"/>
      <color theme="1"/>
      <name val="Georgia"/>
      <family val="1"/>
    </font>
    <font>
      <sz val="2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rgb="FFFF0000"/>
      <name val="Times New Roman"/>
      <family val="1"/>
    </font>
    <font>
      <sz val="9"/>
      <color indexed="81"/>
      <name val="Tahoma"/>
      <family val="2"/>
    </font>
    <font>
      <b/>
      <sz val="22"/>
      <color indexed="81"/>
      <name val="Times New Roman"/>
      <family val="1"/>
    </font>
    <font>
      <b/>
      <u/>
      <sz val="22"/>
      <color indexed="81"/>
      <name val="Times New Roman"/>
      <family val="1"/>
    </font>
    <font>
      <sz val="22"/>
      <color indexed="81"/>
      <name val="Times New Roman"/>
      <family val="1"/>
    </font>
    <font>
      <b/>
      <sz val="36"/>
      <name val="Wingdings"/>
      <charset val="2"/>
    </font>
    <font>
      <sz val="36"/>
      <color rgb="FFFF0000"/>
      <name val="Wingdings"/>
      <charset val="2"/>
    </font>
    <font>
      <sz val="14"/>
      <name val="Times New Roman"/>
      <family val="1"/>
    </font>
    <font>
      <b/>
      <sz val="20"/>
      <color indexed="81"/>
      <name val="Times New Roman"/>
      <family val="1"/>
    </font>
    <font>
      <b/>
      <u/>
      <sz val="20"/>
      <color indexed="81"/>
      <name val="Times New Roman"/>
      <family val="1"/>
    </font>
    <font>
      <b/>
      <sz val="30"/>
      <color theme="1"/>
      <name val="Times New Roman"/>
      <family val="1"/>
    </font>
    <font>
      <b/>
      <sz val="20"/>
      <name val="Wingdings"/>
      <charset val="2"/>
    </font>
    <font>
      <b/>
      <sz val="36"/>
      <color rgb="FF000000"/>
      <name val="Wingdings"/>
      <charset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Times New Roman"/>
      <family val="1"/>
    </font>
    <font>
      <sz val="18"/>
      <color theme="0" tint="-0.34998626667073579"/>
      <name val="Calibri"/>
      <family val="2"/>
      <scheme val="minor"/>
    </font>
    <font>
      <sz val="36"/>
      <color theme="1"/>
      <name val="Century Schoolbook"/>
      <family val="1"/>
    </font>
    <font>
      <b/>
      <sz val="24"/>
      <color rgb="FFFF0000"/>
      <name val="Times New Roman"/>
      <family val="1"/>
    </font>
    <font>
      <b/>
      <sz val="24"/>
      <color rgb="FFFF0000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3" borderId="0" xfId="0" applyFont="1" applyFill="1"/>
    <xf numFmtId="0" fontId="12" fillId="3" borderId="0" xfId="0" applyFont="1" applyFill="1"/>
    <xf numFmtId="0" fontId="8" fillId="0" borderId="11" xfId="0" applyFont="1" applyBorder="1"/>
    <xf numFmtId="0" fontId="2" fillId="0" borderId="11" xfId="0" applyFont="1" applyBorder="1"/>
    <xf numFmtId="0" fontId="3" fillId="0" borderId="11" xfId="0" applyFont="1" applyBorder="1"/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0" xfId="0" applyFont="1"/>
    <xf numFmtId="0" fontId="15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23" xfId="0" applyFont="1" applyBorder="1" applyAlignment="1">
      <alignment vertical="center"/>
    </xf>
    <xf numFmtId="0" fontId="22" fillId="3" borderId="0" xfId="0" applyFont="1" applyFill="1"/>
    <xf numFmtId="14" fontId="0" fillId="0" borderId="0" xfId="0" applyNumberFormat="1"/>
    <xf numFmtId="0" fontId="14" fillId="3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3" fillId="3" borderId="6" xfId="0" applyFont="1" applyFill="1" applyBorder="1"/>
    <xf numFmtId="0" fontId="19" fillId="0" borderId="0" xfId="0" applyFont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25" xfId="0" applyFont="1" applyFill="1" applyBorder="1" applyAlignment="1">
      <alignment vertical="center"/>
    </xf>
    <xf numFmtId="1" fontId="17" fillId="0" borderId="1" xfId="0" applyNumberFormat="1" applyFont="1" applyBorder="1" applyAlignment="1" applyProtection="1">
      <alignment horizontal="center" vertical="center"/>
      <protection hidden="1"/>
    </xf>
    <xf numFmtId="0" fontId="26" fillId="0" borderId="5" xfId="0" applyFont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right" vertical="top"/>
    </xf>
    <xf numFmtId="164" fontId="10" fillId="3" borderId="9" xfId="0" applyNumberFormat="1" applyFont="1" applyFill="1" applyBorder="1" applyAlignment="1">
      <alignment horizontal="right" vertical="top"/>
    </xf>
    <xf numFmtId="164" fontId="10" fillId="3" borderId="10" xfId="0" applyNumberFormat="1" applyFont="1" applyFill="1" applyBorder="1" applyAlignment="1">
      <alignment horizontal="right" vertical="top"/>
    </xf>
    <xf numFmtId="2" fontId="34" fillId="3" borderId="0" xfId="0" applyNumberFormat="1" applyFont="1" applyFill="1"/>
    <xf numFmtId="14" fontId="16" fillId="3" borderId="31" xfId="0" applyNumberFormat="1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2" fontId="22" fillId="3" borderId="0" xfId="0" applyNumberFormat="1" applyFont="1" applyFill="1"/>
    <xf numFmtId="0" fontId="27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4" fillId="0" borderId="0" xfId="0" applyFont="1"/>
    <xf numFmtId="0" fontId="6" fillId="0" borderId="0" xfId="0" applyFont="1" applyAlignment="1">
      <alignment vertical="center" wrapText="1"/>
    </xf>
    <xf numFmtId="1" fontId="33" fillId="3" borderId="29" xfId="0" applyNumberFormat="1" applyFont="1" applyFill="1" applyBorder="1" applyAlignment="1" applyProtection="1">
      <alignment horizontal="center" vertical="center"/>
      <protection hidden="1"/>
    </xf>
    <xf numFmtId="0" fontId="18" fillId="4" borderId="27" xfId="0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right" vertical="center" wrapText="1"/>
    </xf>
    <xf numFmtId="0" fontId="51" fillId="3" borderId="32" xfId="0" applyFont="1" applyFill="1" applyBorder="1" applyAlignment="1">
      <alignment horizontal="left" vertical="center" wrapText="1"/>
    </xf>
    <xf numFmtId="0" fontId="51" fillId="0" borderId="13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3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" fontId="24" fillId="3" borderId="29" xfId="0" applyNumberFormat="1" applyFont="1" applyFill="1" applyBorder="1" applyAlignment="1" applyProtection="1">
      <alignment horizontal="center" vertical="center"/>
      <protection locked="0"/>
    </xf>
    <xf numFmtId="0" fontId="51" fillId="3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53" fillId="0" borderId="0" xfId="0" applyFont="1"/>
    <xf numFmtId="0" fontId="5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4" fontId="29" fillId="3" borderId="0" xfId="0" applyNumberFormat="1" applyFont="1" applyFill="1" applyAlignment="1">
      <alignment horizontal="center" vertical="top"/>
    </xf>
    <xf numFmtId="1" fontId="16" fillId="3" borderId="29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13" fillId="3" borderId="12" xfId="0" applyFont="1" applyFill="1" applyBorder="1"/>
    <xf numFmtId="14" fontId="46" fillId="3" borderId="0" xfId="0" applyNumberFormat="1" applyFont="1" applyFill="1" applyAlignment="1">
      <alignment vertical="center"/>
    </xf>
    <xf numFmtId="14" fontId="46" fillId="3" borderId="0" xfId="0" applyNumberFormat="1" applyFont="1" applyFill="1" applyAlignment="1">
      <alignment horizontal="center" vertical="center"/>
    </xf>
    <xf numFmtId="14" fontId="31" fillId="3" borderId="31" xfId="0" applyNumberFormat="1" applyFont="1" applyFill="1" applyBorder="1" applyAlignment="1">
      <alignment vertical="center"/>
    </xf>
    <xf numFmtId="1" fontId="24" fillId="3" borderId="28" xfId="0" applyNumberFormat="1" applyFont="1" applyFill="1" applyBorder="1" applyAlignment="1" applyProtection="1">
      <alignment horizontal="center" vertical="center"/>
      <protection locked="0"/>
    </xf>
    <xf numFmtId="0" fontId="5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29" fillId="3" borderId="22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readingOrder="2"/>
    </xf>
    <xf numFmtId="0" fontId="59" fillId="0" borderId="0" xfId="0" applyFont="1"/>
    <xf numFmtId="0" fontId="59" fillId="3" borderId="0" xfId="0" applyFont="1" applyFill="1"/>
    <xf numFmtId="0" fontId="61" fillId="3" borderId="0" xfId="0" applyFont="1" applyFill="1"/>
    <xf numFmtId="0" fontId="60" fillId="0" borderId="0" xfId="0" applyFont="1" applyAlignment="1">
      <alignment vertical="center"/>
    </xf>
    <xf numFmtId="14" fontId="29" fillId="3" borderId="0" xfId="0" applyNumberFormat="1" applyFont="1" applyFill="1" applyAlignment="1">
      <alignment vertical="top"/>
    </xf>
    <xf numFmtId="0" fontId="11" fillId="3" borderId="2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9" fillId="3" borderId="42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7" fillId="3" borderId="0" xfId="0" applyNumberFormat="1" applyFont="1" applyFill="1" applyAlignment="1" applyProtection="1">
      <alignment horizontal="center" vertical="center" wrapText="1"/>
      <protection locked="0"/>
    </xf>
    <xf numFmtId="0" fontId="14" fillId="6" borderId="27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164" fontId="29" fillId="3" borderId="18" xfId="0" applyNumberFormat="1" applyFont="1" applyFill="1" applyBorder="1" applyAlignment="1" applyProtection="1">
      <alignment horizontal="center" vertical="center" shrinkToFit="1"/>
      <protection hidden="1"/>
    </xf>
    <xf numFmtId="164" fontId="29" fillId="3" borderId="9" xfId="0" applyNumberFormat="1" applyFont="1" applyFill="1" applyBorder="1" applyAlignment="1" applyProtection="1">
      <alignment horizontal="center" vertical="center" shrinkToFit="1"/>
      <protection hidden="1"/>
    </xf>
    <xf numFmtId="164" fontId="32" fillId="0" borderId="10" xfId="0" applyNumberFormat="1" applyFont="1" applyBorder="1" applyAlignment="1" applyProtection="1">
      <alignment shrinkToFit="1"/>
      <protection hidden="1"/>
    </xf>
    <xf numFmtId="0" fontId="18" fillId="4" borderId="20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0" fillId="4" borderId="8" xfId="0" applyFont="1" applyFill="1" applyBorder="1" applyAlignment="1">
      <alignment horizontal="center" vertical="center" shrinkToFit="1"/>
    </xf>
    <xf numFmtId="0" fontId="30" fillId="4" borderId="9" xfId="0" applyFont="1" applyFill="1" applyBorder="1" applyAlignment="1">
      <alignment horizontal="center" vertical="center" shrinkToFit="1"/>
    </xf>
    <xf numFmtId="0" fontId="30" fillId="4" borderId="26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/>
    </xf>
    <xf numFmtId="2" fontId="29" fillId="3" borderId="25" xfId="0" applyNumberFormat="1" applyFont="1" applyFill="1" applyBorder="1" applyAlignment="1" applyProtection="1">
      <alignment horizontal="center" vertical="center"/>
      <protection hidden="1"/>
    </xf>
    <xf numFmtId="2" fontId="29" fillId="3" borderId="16" xfId="0" applyNumberFormat="1" applyFont="1" applyFill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35" fillId="3" borderId="33" xfId="0" applyFont="1" applyFill="1" applyBorder="1" applyAlignment="1" applyProtection="1">
      <alignment horizontal="center" vertical="center" wrapText="1"/>
      <protection locked="0"/>
    </xf>
    <xf numFmtId="0" fontId="35" fillId="3" borderId="4" xfId="0" applyFont="1" applyFill="1" applyBorder="1" applyAlignment="1" applyProtection="1">
      <alignment horizontal="center" vertical="center" wrapText="1"/>
      <protection locked="0"/>
    </xf>
    <xf numFmtId="0" fontId="35" fillId="3" borderId="34" xfId="0" applyFont="1" applyFill="1" applyBorder="1" applyAlignment="1" applyProtection="1">
      <alignment horizontal="center" vertical="center" wrapText="1"/>
      <protection locked="0"/>
    </xf>
    <xf numFmtId="0" fontId="35" fillId="3" borderId="37" xfId="0" applyFont="1" applyFill="1" applyBorder="1" applyAlignment="1" applyProtection="1">
      <alignment horizontal="center" vertical="center" wrapText="1"/>
      <protection hidden="1"/>
    </xf>
    <xf numFmtId="0" fontId="35" fillId="3" borderId="2" xfId="0" applyFont="1" applyFill="1" applyBorder="1" applyAlignment="1" applyProtection="1">
      <alignment horizontal="center" vertical="center" wrapText="1"/>
      <protection hidden="1"/>
    </xf>
    <xf numFmtId="0" fontId="35" fillId="3" borderId="38" xfId="0" applyFont="1" applyFill="1" applyBorder="1" applyAlignment="1" applyProtection="1">
      <alignment horizontal="center" vertical="center" wrapText="1"/>
      <protection hidden="1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3" xfId="0" applyFont="1" applyFill="1" applyBorder="1" applyAlignment="1" applyProtection="1">
      <alignment horizontal="center" vertical="center"/>
      <protection locked="0"/>
    </xf>
    <xf numFmtId="0" fontId="24" fillId="3" borderId="16" xfId="0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hidden="1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4" fillId="3" borderId="34" xfId="0" applyFont="1" applyFill="1" applyBorder="1" applyAlignment="1" applyProtection="1">
      <alignment horizontal="center" vertical="center"/>
      <protection hidden="1"/>
    </xf>
    <xf numFmtId="0" fontId="24" fillId="3" borderId="37" xfId="0" applyFont="1" applyFill="1" applyBorder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4" fillId="3" borderId="38" xfId="0" applyFont="1" applyFill="1" applyBorder="1" applyAlignment="1" applyProtection="1">
      <alignment horizontal="center" vertical="center"/>
      <protection hidden="1"/>
    </xf>
    <xf numFmtId="0" fontId="24" fillId="0" borderId="42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43" xfId="0" applyFont="1" applyBorder="1" applyAlignment="1" applyProtection="1">
      <alignment horizontal="center" vertical="center"/>
      <protection hidden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2" fontId="24" fillId="3" borderId="6" xfId="0" applyNumberFormat="1" applyFont="1" applyFill="1" applyBorder="1" applyAlignment="1">
      <alignment horizontal="center" vertical="center"/>
    </xf>
    <xf numFmtId="2" fontId="24" fillId="3" borderId="0" xfId="0" applyNumberFormat="1" applyFont="1" applyFill="1" applyAlignment="1">
      <alignment horizontal="center" vertical="center"/>
    </xf>
    <xf numFmtId="2" fontId="24" fillId="3" borderId="12" xfId="0" applyNumberFormat="1" applyFont="1" applyFill="1" applyBorder="1" applyAlignment="1">
      <alignment horizontal="center" vertical="center"/>
    </xf>
    <xf numFmtId="2" fontId="24" fillId="3" borderId="13" xfId="0" applyNumberFormat="1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2" fontId="24" fillId="3" borderId="40" xfId="0" applyNumberFormat="1" applyFont="1" applyFill="1" applyBorder="1" applyAlignment="1" applyProtection="1">
      <alignment horizontal="center" vertical="center"/>
      <protection hidden="1"/>
    </xf>
    <xf numFmtId="2" fontId="24" fillId="3" borderId="31" xfId="0" applyNumberFormat="1" applyFont="1" applyFill="1" applyBorder="1" applyAlignment="1" applyProtection="1">
      <alignment horizontal="center" vertical="center"/>
      <protection hidden="1"/>
    </xf>
    <xf numFmtId="2" fontId="24" fillId="3" borderId="19" xfId="0" applyNumberFormat="1" applyFont="1" applyFill="1" applyBorder="1" applyAlignment="1" applyProtection="1">
      <alignment horizontal="center" vertical="center"/>
      <protection hidden="1"/>
    </xf>
    <xf numFmtId="2" fontId="24" fillId="3" borderId="13" xfId="0" applyNumberFormat="1" applyFont="1" applyFill="1" applyBorder="1" applyAlignment="1" applyProtection="1">
      <alignment horizontal="center" vertical="center"/>
      <protection hidden="1"/>
    </xf>
    <xf numFmtId="2" fontId="24" fillId="3" borderId="36" xfId="0" applyNumberFormat="1" applyFont="1" applyFill="1" applyBorder="1" applyAlignment="1" applyProtection="1">
      <alignment horizontal="center" vertical="center"/>
      <protection hidden="1"/>
    </xf>
    <xf numFmtId="2" fontId="24" fillId="3" borderId="32" xfId="0" applyNumberFormat="1" applyFont="1" applyFill="1" applyBorder="1" applyAlignment="1" applyProtection="1">
      <alignment horizontal="center" vertical="center"/>
      <protection hidden="1"/>
    </xf>
    <xf numFmtId="14" fontId="31" fillId="3" borderId="30" xfId="0" applyNumberFormat="1" applyFont="1" applyFill="1" applyBorder="1" applyAlignment="1">
      <alignment horizontal="center" vertical="center" wrapText="1"/>
    </xf>
    <xf numFmtId="14" fontId="31" fillId="3" borderId="31" xfId="0" applyNumberFormat="1" applyFont="1" applyFill="1" applyBorder="1" applyAlignment="1">
      <alignment horizontal="center" vertical="center" wrapText="1"/>
    </xf>
    <xf numFmtId="14" fontId="31" fillId="3" borderId="12" xfId="0" applyNumberFormat="1" applyFont="1" applyFill="1" applyBorder="1" applyAlignment="1">
      <alignment horizontal="center" vertical="center" wrapText="1"/>
    </xf>
    <xf numFmtId="14" fontId="31" fillId="3" borderId="13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2" fontId="29" fillId="3" borderId="20" xfId="0" applyNumberFormat="1" applyFont="1" applyFill="1" applyBorder="1" applyAlignment="1">
      <alignment horizontal="center" vertical="center" shrinkToFit="1"/>
    </xf>
    <xf numFmtId="2" fontId="29" fillId="3" borderId="21" xfId="0" applyNumberFormat="1" applyFont="1" applyFill="1" applyBorder="1" applyAlignment="1">
      <alignment horizontal="center" vertical="center" shrinkToFit="1"/>
    </xf>
    <xf numFmtId="2" fontId="29" fillId="3" borderId="22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62" fillId="8" borderId="0" xfId="0" applyFont="1" applyFill="1" applyAlignment="1" applyProtection="1">
      <alignment horizontal="center" vertical="center" wrapText="1" shrinkToFit="1"/>
      <protection locked="0"/>
    </xf>
    <xf numFmtId="14" fontId="24" fillId="3" borderId="0" xfId="0" applyNumberFormat="1" applyFont="1" applyFill="1" applyAlignment="1" applyProtection="1">
      <alignment horizontal="center" vertical="center" shrinkToFit="1"/>
      <protection locked="0"/>
    </xf>
    <xf numFmtId="14" fontId="36" fillId="3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14" fontId="46" fillId="3" borderId="18" xfId="0" applyNumberFormat="1" applyFont="1" applyFill="1" applyBorder="1" applyAlignment="1">
      <alignment horizontal="center" vertical="center"/>
    </xf>
    <xf numFmtId="14" fontId="46" fillId="3" borderId="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13" xfId="0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/>
    </xf>
    <xf numFmtId="0" fontId="63" fillId="3" borderId="18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3" borderId="10" xfId="0" applyFont="1" applyFill="1" applyBorder="1" applyAlignment="1">
      <alignment horizontal="center" vertical="center" wrapText="1"/>
    </xf>
    <xf numFmtId="0" fontId="31" fillId="7" borderId="19" xfId="0" applyFont="1" applyFill="1" applyBorder="1" applyAlignment="1" applyProtection="1">
      <alignment horizontal="center" vertical="center" wrapText="1"/>
      <protection locked="0"/>
    </xf>
    <xf numFmtId="0" fontId="31" fillId="7" borderId="13" xfId="0" applyFont="1" applyFill="1" applyBorder="1" applyAlignment="1" applyProtection="1">
      <alignment horizontal="center" vertical="center" wrapText="1"/>
      <protection locked="0"/>
    </xf>
    <xf numFmtId="0" fontId="31" fillId="7" borderId="32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35" fillId="3" borderId="19" xfId="0" applyFont="1" applyFill="1" applyBorder="1" applyAlignment="1" applyProtection="1">
      <alignment horizontal="center" vertical="center" wrapText="1"/>
      <protection locked="0"/>
    </xf>
    <xf numFmtId="0" fontId="35" fillId="3" borderId="13" xfId="0" applyFont="1" applyFill="1" applyBorder="1" applyAlignment="1" applyProtection="1">
      <alignment horizontal="center" vertical="center" wrapText="1"/>
      <protection locked="0"/>
    </xf>
    <xf numFmtId="0" fontId="35" fillId="3" borderId="32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horizontal="center" vertical="center"/>
    </xf>
    <xf numFmtId="0" fontId="51" fillId="0" borderId="45" xfId="0" applyFont="1" applyBorder="1" applyAlignment="1">
      <alignment horizontal="left" vertical="center" wrapText="1"/>
    </xf>
    <xf numFmtId="0" fontId="51" fillId="0" borderId="32" xfId="0" applyFont="1" applyBorder="1" applyAlignment="1">
      <alignment horizontal="left" vertical="center" wrapText="1"/>
    </xf>
    <xf numFmtId="0" fontId="35" fillId="3" borderId="46" xfId="0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0" fontId="35" fillId="3" borderId="45" xfId="0" applyFont="1" applyFill="1" applyBorder="1" applyAlignment="1" applyProtection="1">
      <alignment horizontal="center" vertical="center" wrapText="1"/>
      <protection locked="0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2" fontId="24" fillId="3" borderId="0" xfId="0" applyNumberFormat="1" applyFont="1" applyFill="1" applyAlignment="1" applyProtection="1">
      <alignment horizontal="center" vertical="center"/>
      <protection hidden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2" fontId="24" fillId="3" borderId="39" xfId="0" applyNumberFormat="1" applyFont="1" applyFill="1" applyBorder="1" applyAlignment="1" applyProtection="1">
      <alignment horizontal="center" vertical="center"/>
      <protection hidden="1"/>
    </xf>
    <xf numFmtId="2" fontId="24" fillId="3" borderId="16" xfId="0" applyNumberFormat="1" applyFont="1" applyFill="1" applyBorder="1" applyAlignment="1" applyProtection="1">
      <alignment horizontal="center" vertical="center"/>
      <protection hidden="1"/>
    </xf>
    <xf numFmtId="0" fontId="16" fillId="6" borderId="27" xfId="0" applyFont="1" applyFill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4" fontId="31" fillId="3" borderId="6" xfId="0" applyNumberFormat="1" applyFont="1" applyFill="1" applyBorder="1" applyAlignment="1">
      <alignment horizontal="center" vertical="center" wrapText="1"/>
    </xf>
    <xf numFmtId="14" fontId="31" fillId="3" borderId="0" xfId="0" applyNumberFormat="1" applyFont="1" applyFill="1" applyAlignment="1">
      <alignment horizontal="center" vertical="center" wrapText="1"/>
    </xf>
    <xf numFmtId="2" fontId="17" fillId="0" borderId="46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0" fontId="29" fillId="3" borderId="20" xfId="0" applyFont="1" applyFill="1" applyBorder="1" applyAlignment="1" applyProtection="1">
      <alignment horizontal="center" vertical="center"/>
      <protection hidden="1"/>
    </xf>
    <xf numFmtId="0" fontId="29" fillId="3" borderId="2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59529</xdr:rowOff>
    </xdr:from>
    <xdr:to>
      <xdr:col>28</xdr:col>
      <xdr:colOff>127000</xdr:colOff>
      <xdr:row>13</xdr:row>
      <xdr:rowOff>707529</xdr:rowOff>
    </xdr:to>
    <xdr:sp macro="" textlink="">
      <xdr:nvSpPr>
        <xdr:cNvPr id="5" name="Rogner un rectangle avec un coin diagon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373350" y="6631779"/>
          <a:ext cx="3784600" cy="648000"/>
        </a:xfrm>
        <a:prstGeom prst="snip2DiagRect">
          <a:avLst/>
        </a:prstGeom>
        <a:noFill/>
        <a:ln w="28575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1523996</xdr:colOff>
      <xdr:row>15</xdr:row>
      <xdr:rowOff>2379</xdr:rowOff>
    </xdr:from>
    <xdr:to>
      <xdr:col>28</xdr:col>
      <xdr:colOff>3246</xdr:colOff>
      <xdr:row>15</xdr:row>
      <xdr:rowOff>650379</xdr:rowOff>
    </xdr:to>
    <xdr:sp macro="" textlink="">
      <xdr:nvSpPr>
        <xdr:cNvPr id="8" name="Rogner un rectangle avec un coin diagon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742829" y="7019129"/>
          <a:ext cx="2448000" cy="648000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-1</xdr:colOff>
      <xdr:row>11</xdr:row>
      <xdr:rowOff>57146</xdr:rowOff>
    </xdr:from>
    <xdr:to>
      <xdr:col>28</xdr:col>
      <xdr:colOff>89155</xdr:colOff>
      <xdr:row>11</xdr:row>
      <xdr:rowOff>705146</xdr:rowOff>
    </xdr:to>
    <xdr:sp macro="" textlink="">
      <xdr:nvSpPr>
        <xdr:cNvPr id="12" name="Rogner un rectangle avec un coin diagon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840199" y="5619746"/>
          <a:ext cx="2222756" cy="648000"/>
        </a:xfrm>
        <a:prstGeom prst="snip2DiagRect">
          <a:avLst/>
        </a:prstGeom>
        <a:noFill/>
        <a:ln w="28575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66675</xdr:colOff>
      <xdr:row>5</xdr:row>
      <xdr:rowOff>19050</xdr:rowOff>
    </xdr:from>
    <xdr:to>
      <xdr:col>28</xdr:col>
      <xdr:colOff>1466850</xdr:colOff>
      <xdr:row>5</xdr:row>
      <xdr:rowOff>1044575</xdr:rowOff>
    </xdr:to>
    <xdr:sp macro="" textlink="">
      <xdr:nvSpPr>
        <xdr:cNvPr id="18" name="Rectangle à coins arrondi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6675" y="1695450"/>
          <a:ext cx="20754975" cy="1025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23</xdr:col>
      <xdr:colOff>31749</xdr:colOff>
      <xdr:row>9</xdr:row>
      <xdr:rowOff>25397</xdr:rowOff>
    </xdr:from>
    <xdr:to>
      <xdr:col>28</xdr:col>
      <xdr:colOff>28499</xdr:colOff>
      <xdr:row>10</xdr:row>
      <xdr:rowOff>29897</xdr:rowOff>
    </xdr:to>
    <xdr:sp macro="" textlink="">
      <xdr:nvSpPr>
        <xdr:cNvPr id="21" name="Rogner un rectangle avec un coin diagon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827499" y="4660897"/>
          <a:ext cx="2124000" cy="576000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47620</xdr:colOff>
      <xdr:row>12</xdr:row>
      <xdr:rowOff>152400</xdr:rowOff>
    </xdr:from>
    <xdr:to>
      <xdr:col>19</xdr:col>
      <xdr:colOff>19050</xdr:colOff>
      <xdr:row>13</xdr:row>
      <xdr:rowOff>692116</xdr:rowOff>
    </xdr:to>
    <xdr:sp macro="" textlink="">
      <xdr:nvSpPr>
        <xdr:cNvPr id="10" name="Rogner un rectangle avec un coin diagon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153520" y="6477000"/>
          <a:ext cx="3990980" cy="711166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20406</xdr:colOff>
      <xdr:row>15</xdr:row>
      <xdr:rowOff>38089</xdr:rowOff>
    </xdr:from>
    <xdr:to>
      <xdr:col>18</xdr:col>
      <xdr:colOff>590550</xdr:colOff>
      <xdr:row>15</xdr:row>
      <xdr:rowOff>749255</xdr:rowOff>
    </xdr:to>
    <xdr:sp macro="" textlink="">
      <xdr:nvSpPr>
        <xdr:cNvPr id="11" name="Rogner un rectangle avec un coin diagon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126306" y="7524739"/>
          <a:ext cx="3961044" cy="711166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9520</xdr:colOff>
      <xdr:row>11</xdr:row>
      <xdr:rowOff>38100</xdr:rowOff>
    </xdr:from>
    <xdr:to>
      <xdr:col>19</xdr:col>
      <xdr:colOff>0</xdr:colOff>
      <xdr:row>11</xdr:row>
      <xdr:rowOff>749266</xdr:rowOff>
    </xdr:to>
    <xdr:sp macro="" textlink="">
      <xdr:nvSpPr>
        <xdr:cNvPr id="14" name="Rogner un rectangle avec un coin diagona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895720" y="5600700"/>
          <a:ext cx="9591680" cy="711166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28570</xdr:colOff>
      <xdr:row>12</xdr:row>
      <xdr:rowOff>152400</xdr:rowOff>
    </xdr:from>
    <xdr:to>
      <xdr:col>13</xdr:col>
      <xdr:colOff>0</xdr:colOff>
      <xdr:row>13</xdr:row>
      <xdr:rowOff>692116</xdr:rowOff>
    </xdr:to>
    <xdr:sp macro="" textlink="">
      <xdr:nvSpPr>
        <xdr:cNvPr id="15" name="Rogner un rectangle avec un coin diagon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914770" y="6210300"/>
          <a:ext cx="4429130" cy="711166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9520</xdr:colOff>
      <xdr:row>15</xdr:row>
      <xdr:rowOff>38100</xdr:rowOff>
    </xdr:from>
    <xdr:to>
      <xdr:col>12</xdr:col>
      <xdr:colOff>895350</xdr:colOff>
      <xdr:row>15</xdr:row>
      <xdr:rowOff>749266</xdr:rowOff>
    </xdr:to>
    <xdr:sp macro="" textlink="">
      <xdr:nvSpPr>
        <xdr:cNvPr id="16" name="Rogner un rectangle avec un coin diagona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95720" y="7258050"/>
          <a:ext cx="4429130" cy="711166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15875</xdr:colOff>
      <xdr:row>9</xdr:row>
      <xdr:rowOff>9522</xdr:rowOff>
    </xdr:from>
    <xdr:to>
      <xdr:col>22</xdr:col>
      <xdr:colOff>1476375</xdr:colOff>
      <xdr:row>10</xdr:row>
      <xdr:rowOff>14022</xdr:rowOff>
    </xdr:to>
    <xdr:sp macro="" textlink="">
      <xdr:nvSpPr>
        <xdr:cNvPr id="19" name="Rogner un rectangle avec un coin diagona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159250" y="4645022"/>
          <a:ext cx="12588875" cy="576000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25400</xdr:colOff>
      <xdr:row>56</xdr:row>
      <xdr:rowOff>9514</xdr:rowOff>
    </xdr:from>
    <xdr:to>
      <xdr:col>14</xdr:col>
      <xdr:colOff>4275</xdr:colOff>
      <xdr:row>57</xdr:row>
      <xdr:rowOff>36239</xdr:rowOff>
    </xdr:to>
    <xdr:sp macro="" textlink="">
      <xdr:nvSpPr>
        <xdr:cNvPr id="24" name="Rogner un rectangle avec un coin diagona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692900" y="32346889"/>
          <a:ext cx="2376000" cy="582350"/>
        </a:xfrm>
        <a:prstGeom prst="snip2DiagRect">
          <a:avLst/>
        </a:prstGeom>
        <a:noFill/>
        <a:ln w="28575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>
          <a:solidFill>
            <a:sysClr val="windowText" lastClr="000000"/>
          </a:solidFill>
        </a:ln>
      </a:spPr>
      <a:bodyPr wrap="square" rtlCol="0" anchor="t">
        <a:spAutoFit/>
      </a:bodyPr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K61"/>
  <sheetViews>
    <sheetView tabSelected="1" view="pageBreakPreview" zoomScale="30" zoomScaleNormal="30" zoomScaleSheetLayoutView="30" workbookViewId="0">
      <selection activeCell="L57" sqref="L57:N57"/>
    </sheetView>
  </sheetViews>
  <sheetFormatPr baseColWidth="10" defaultRowHeight="14.4" x14ac:dyDescent="0.3"/>
  <cols>
    <col min="1" max="1" width="7.109375" customWidth="1"/>
    <col min="2" max="2" width="9.109375" customWidth="1"/>
    <col min="3" max="3" width="9.44140625" customWidth="1"/>
    <col min="4" max="4" width="9.88671875" customWidth="1"/>
    <col min="5" max="5" width="15.88671875" customWidth="1"/>
    <col min="6" max="6" width="10.44140625" customWidth="1"/>
    <col min="7" max="7" width="7.5546875" customWidth="1"/>
    <col min="8" max="8" width="10.44140625" customWidth="1"/>
    <col min="9" max="9" width="4.109375" customWidth="1"/>
    <col min="10" max="10" width="9.6640625" customWidth="1"/>
    <col min="11" max="11" width="9.88671875" customWidth="1"/>
    <col min="12" max="12" width="10.88671875" customWidth="1"/>
    <col min="13" max="13" width="13.6640625" customWidth="1"/>
    <col min="14" max="14" width="11.33203125" customWidth="1"/>
    <col min="15" max="15" width="12.6640625" customWidth="1"/>
    <col min="16" max="17" width="13.6640625" customWidth="1"/>
    <col min="18" max="18" width="7.109375" customWidth="1"/>
    <col min="19" max="19" width="9.44140625" customWidth="1"/>
    <col min="20" max="20" width="9.88671875" customWidth="1"/>
    <col min="21" max="21" width="8.109375" customWidth="1"/>
    <col min="22" max="22" width="14.44140625" customWidth="1"/>
    <col min="23" max="23" width="22.88671875" customWidth="1"/>
    <col min="24" max="24" width="4.6640625" customWidth="1"/>
    <col min="25" max="25" width="6.109375" customWidth="1"/>
    <col min="26" max="26" width="7.33203125" customWidth="1"/>
    <col min="27" max="27" width="10.109375" customWidth="1"/>
    <col min="28" max="28" width="8.33203125" customWidth="1"/>
    <col min="29" max="29" width="23.109375" customWidth="1"/>
    <col min="31" max="31" width="16.44140625" bestFit="1" customWidth="1"/>
    <col min="34" max="34" width="144.109375" style="94" hidden="1" customWidth="1"/>
    <col min="35" max="35" width="14" customWidth="1"/>
    <col min="36" max="36" width="61.33203125" bestFit="1" customWidth="1"/>
  </cols>
  <sheetData>
    <row r="1" spans="1:34" ht="16.5" customHeight="1" x14ac:dyDescent="0.3"/>
    <row r="2" spans="1:34" ht="39.75" customHeight="1" x14ac:dyDescent="0.3">
      <c r="A2" s="198" t="s">
        <v>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58"/>
      <c r="P2" s="58"/>
      <c r="Q2" s="58"/>
      <c r="R2" s="199" t="s">
        <v>40</v>
      </c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34" ht="39.9" customHeight="1" x14ac:dyDescent="0.3">
      <c r="A3" s="198" t="s">
        <v>41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58"/>
      <c r="P3" s="58"/>
      <c r="Q3" s="58"/>
      <c r="R3" s="199" t="s">
        <v>39</v>
      </c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34" ht="15" customHeight="1" x14ac:dyDescent="0.7">
      <c r="A4" s="62"/>
      <c r="B4" s="63"/>
      <c r="C4" s="62"/>
      <c r="D4" s="62"/>
      <c r="E4" s="62"/>
      <c r="F4" s="64"/>
      <c r="G4" s="62"/>
      <c r="H4" s="62"/>
      <c r="I4" s="62"/>
      <c r="J4" s="62"/>
      <c r="K4" s="62"/>
      <c r="L4" s="62"/>
      <c r="M4" s="62"/>
      <c r="N4" s="62"/>
      <c r="O4" s="24"/>
      <c r="P4" s="24"/>
      <c r="Q4" s="24"/>
      <c r="R4" s="59"/>
      <c r="S4" s="59"/>
      <c r="T4" s="60"/>
      <c r="U4" s="61"/>
      <c r="V4" s="60"/>
      <c r="W4" s="61"/>
      <c r="X4" s="61"/>
      <c r="Y4" s="61"/>
      <c r="Z4" s="61"/>
      <c r="AA4" s="61"/>
      <c r="AB4" s="61"/>
      <c r="AC4" s="61"/>
    </row>
    <row r="5" spans="1:34" ht="18.75" customHeight="1" x14ac:dyDescent="0.3"/>
    <row r="6" spans="1:34" ht="82.5" customHeight="1" x14ac:dyDescent="0.3">
      <c r="A6" s="200" t="s">
        <v>78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H6" s="92" t="s">
        <v>84</v>
      </c>
    </row>
    <row r="7" spans="1:34" ht="30" customHeight="1" x14ac:dyDescent="0.3">
      <c r="AH7" s="93" t="s">
        <v>67</v>
      </c>
    </row>
    <row r="8" spans="1:34" ht="36.75" customHeight="1" x14ac:dyDescent="0.3">
      <c r="A8" s="207" t="s">
        <v>47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H8" s="93" t="s">
        <v>68</v>
      </c>
    </row>
    <row r="9" spans="1:34" ht="30" customHeight="1" x14ac:dyDescent="0.3">
      <c r="AH9" s="93" t="s">
        <v>69</v>
      </c>
    </row>
    <row r="10" spans="1:34" ht="106.5" customHeight="1" x14ac:dyDescent="0.3">
      <c r="A10" s="202" t="s">
        <v>83</v>
      </c>
      <c r="B10" s="202"/>
      <c r="C10" s="202"/>
      <c r="D10" s="202"/>
      <c r="E10" s="202"/>
      <c r="F10" s="71" t="s">
        <v>20</v>
      </c>
      <c r="G10" s="204" t="s">
        <v>84</v>
      </c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8" t="b">
        <f>IF(G10="جامعة وهران 1 - أحمد بن بلة","UO1-AB",IF(G10="جامعة وهران للعلوم و التكنولوجيا - محمد بوضياف","USTO-MB",IF(G10="جامعة وهران 2 - محمد بن أحمد","UO2-MA",IF(G10="المدرسة الوطنية المتعددة التقنيات بوهران","ENPO-MA",IF(G10="المدرسة العليا للهندسة الكهربائية والطاقوية لوهران","ESGEEO",IF(G10="المدرسة العليا في العلوم البيولوجية بوهران","ESSBO",IF(G10="المدرسة العليا للأساتذة وهران","ENSO",IF(G10="المدرسة العليا للإقتصاد بوهران","ESEO",IF(G10="المركز الوطني للبحث في الأنثروبولوجيا الاجتماعية والثقافية ","CRASC",IF(G10="الوكالة الموضوعاتية للبحث في علوم الصحة والحياة","ATRSSV",IF(G10="جامعة التكوين المتواصل بوهران","UFC",IF(G10="مديرية الخدمات الجامعية (3 مديريات)","DOU",IF(G10=" "," ")))))))))))))</f>
        <v>0</v>
      </c>
      <c r="Y10" s="208"/>
      <c r="Z10" s="208"/>
      <c r="AA10" s="208"/>
      <c r="AB10" s="208"/>
      <c r="AC10" s="36"/>
      <c r="AH10" s="93" t="s">
        <v>60</v>
      </c>
    </row>
    <row r="11" spans="1:34" ht="28.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AH11" s="93" t="s">
        <v>61</v>
      </c>
    </row>
    <row r="12" spans="1:34" ht="60" customHeight="1" x14ac:dyDescent="0.3">
      <c r="A12" s="201" t="s">
        <v>53</v>
      </c>
      <c r="B12" s="201"/>
      <c r="C12" s="201"/>
      <c r="D12" s="201"/>
      <c r="E12" s="201"/>
      <c r="F12" s="71" t="s">
        <v>20</v>
      </c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U12" s="202" t="s">
        <v>48</v>
      </c>
      <c r="V12" s="202"/>
      <c r="W12" s="202"/>
      <c r="X12" s="206">
        <v>45382</v>
      </c>
      <c r="Y12" s="206"/>
      <c r="Z12" s="206"/>
      <c r="AA12" s="206"/>
      <c r="AB12" s="206"/>
      <c r="AC12" s="78" t="s">
        <v>26</v>
      </c>
      <c r="AH12" s="93" t="s">
        <v>62</v>
      </c>
    </row>
    <row r="13" spans="1:34" ht="13.5" customHeight="1" x14ac:dyDescent="0.3">
      <c r="B13" s="1"/>
      <c r="C13" s="1"/>
      <c r="D13" s="1"/>
      <c r="E13" s="1"/>
      <c r="F13" s="76"/>
      <c r="G13" s="1"/>
      <c r="H13" s="1"/>
      <c r="I13" s="1"/>
      <c r="J13" s="1"/>
      <c r="K13" s="1"/>
      <c r="L13" s="1"/>
      <c r="M13" s="1"/>
      <c r="N13" s="76"/>
      <c r="O13" s="1"/>
      <c r="P13" s="1"/>
      <c r="Q13" s="1"/>
      <c r="R13" s="1"/>
      <c r="S13" s="1"/>
      <c r="T13" s="79"/>
      <c r="AH13" s="93" t="s">
        <v>70</v>
      </c>
    </row>
    <row r="14" spans="1:34" ht="60" customHeight="1" x14ac:dyDescent="0.3">
      <c r="A14" s="201" t="s">
        <v>36</v>
      </c>
      <c r="B14" s="201"/>
      <c r="C14" s="201"/>
      <c r="D14" s="201"/>
      <c r="E14" s="201"/>
      <c r="F14" s="75" t="s">
        <v>20</v>
      </c>
      <c r="G14" s="203"/>
      <c r="H14" s="203"/>
      <c r="I14" s="203"/>
      <c r="J14" s="203"/>
      <c r="K14" s="203"/>
      <c r="L14" s="203"/>
      <c r="M14" s="203"/>
      <c r="N14" s="75" t="s">
        <v>20</v>
      </c>
      <c r="O14" s="212"/>
      <c r="P14" s="212"/>
      <c r="Q14" s="212"/>
      <c r="R14" s="212"/>
      <c r="S14" s="212"/>
      <c r="U14" s="30" t="s">
        <v>37</v>
      </c>
      <c r="V14" s="29"/>
      <c r="W14" s="85" t="b">
        <f>X10</f>
        <v>0</v>
      </c>
      <c r="X14" s="80" t="s">
        <v>16</v>
      </c>
      <c r="Y14" s="84" t="s">
        <v>0</v>
      </c>
      <c r="Z14" s="98" t="s">
        <v>79</v>
      </c>
      <c r="AA14" s="98"/>
      <c r="AB14" s="98"/>
      <c r="AC14" s="78" t="s">
        <v>26</v>
      </c>
      <c r="AH14" s="93" t="s">
        <v>63</v>
      </c>
    </row>
    <row r="15" spans="1:34" ht="17.25" customHeight="1" x14ac:dyDescent="0.35">
      <c r="A15" s="22"/>
      <c r="B15" s="23"/>
      <c r="C15" s="23"/>
      <c r="D15" s="23"/>
      <c r="E15" s="23"/>
      <c r="F15" s="77"/>
      <c r="G15" s="23"/>
      <c r="H15" s="23"/>
      <c r="I15" s="23"/>
      <c r="J15" s="23"/>
      <c r="K15" s="23"/>
      <c r="L15" s="23"/>
      <c r="M15" s="23"/>
      <c r="N15" s="77"/>
      <c r="O15" s="23"/>
      <c r="P15" s="2"/>
      <c r="Q15" s="23"/>
      <c r="R15" s="23"/>
      <c r="S15" s="23"/>
      <c r="T15" s="23"/>
      <c r="U15" s="2"/>
      <c r="V15" s="2"/>
      <c r="W15" s="2"/>
      <c r="X15" s="2"/>
      <c r="Y15" s="2"/>
      <c r="Z15" s="2"/>
      <c r="AA15" s="2"/>
      <c r="AB15" s="2"/>
      <c r="AC15" s="2"/>
      <c r="AH15" s="93" t="s">
        <v>66</v>
      </c>
    </row>
    <row r="16" spans="1:34" ht="60" customHeight="1" x14ac:dyDescent="0.3">
      <c r="A16" s="30" t="s">
        <v>52</v>
      </c>
      <c r="B16" s="30"/>
      <c r="C16" s="30"/>
      <c r="D16" s="30"/>
      <c r="E16" s="30"/>
      <c r="F16" s="75" t="s">
        <v>20</v>
      </c>
      <c r="G16" s="203"/>
      <c r="H16" s="203"/>
      <c r="I16" s="203"/>
      <c r="J16" s="203"/>
      <c r="K16" s="203"/>
      <c r="L16" s="203"/>
      <c r="M16" s="203"/>
      <c r="N16" s="75" t="s">
        <v>20</v>
      </c>
      <c r="O16" s="205"/>
      <c r="P16" s="205"/>
      <c r="Q16" s="205"/>
      <c r="R16" s="205"/>
      <c r="S16" s="205"/>
      <c r="T16" s="75" t="s">
        <v>20</v>
      </c>
      <c r="U16" s="30" t="s">
        <v>32</v>
      </c>
      <c r="V16" s="29"/>
      <c r="W16" s="29"/>
      <c r="X16" s="205"/>
      <c r="Y16" s="205"/>
      <c r="Z16" s="205"/>
      <c r="AA16" s="205"/>
      <c r="AB16" s="205"/>
      <c r="AC16" s="22"/>
      <c r="AH16" s="93" t="s">
        <v>64</v>
      </c>
    </row>
    <row r="17" spans="1:34" ht="25.5" customHeight="1" x14ac:dyDescent="0.3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AH17" s="93" t="s">
        <v>71</v>
      </c>
    </row>
    <row r="18" spans="1:34" ht="18.75" customHeight="1" thickBot="1" x14ac:dyDescent="0.35">
      <c r="A18" s="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9"/>
      <c r="N18" s="89"/>
      <c r="O18" s="89"/>
      <c r="P18" s="89"/>
      <c r="Q18" s="89"/>
      <c r="R18" s="89"/>
      <c r="S18" s="89"/>
      <c r="T18" s="89"/>
      <c r="U18" s="90"/>
      <c r="V18" s="2"/>
      <c r="W18" s="2"/>
      <c r="X18" s="2"/>
      <c r="Y18" s="2"/>
      <c r="Z18" s="2"/>
      <c r="AA18" s="2"/>
      <c r="AB18" s="2"/>
      <c r="AC18" s="2"/>
      <c r="AH18" s="93" t="s">
        <v>65</v>
      </c>
    </row>
    <row r="19" spans="1:34" s="13" customFormat="1" ht="111.75" customHeight="1" thickBot="1" x14ac:dyDescent="0.35">
      <c r="A19" s="209" t="s">
        <v>85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5" t="s">
        <v>76</v>
      </c>
      <c r="N19" s="216"/>
      <c r="O19" s="216"/>
      <c r="P19" s="216"/>
      <c r="Q19" s="216"/>
      <c r="R19" s="216"/>
      <c r="S19" s="216"/>
      <c r="T19" s="216"/>
      <c r="U19" s="216"/>
      <c r="V19" s="213">
        <v>45510</v>
      </c>
      <c r="W19" s="214"/>
      <c r="X19" s="218" t="s">
        <v>86</v>
      </c>
      <c r="Y19" s="219"/>
      <c r="Z19" s="219"/>
      <c r="AA19" s="219"/>
      <c r="AB19" s="219"/>
      <c r="AC19" s="220"/>
      <c r="AH19" s="95"/>
    </row>
    <row r="20" spans="1:34" s="33" customFormat="1" ht="60" customHeight="1" x14ac:dyDescent="0.45">
      <c r="A20" s="67" t="s">
        <v>0</v>
      </c>
      <c r="B20" s="114" t="s">
        <v>22</v>
      </c>
      <c r="C20" s="115"/>
      <c r="D20" s="115"/>
      <c r="E20" s="115"/>
      <c r="F20" s="115"/>
      <c r="G20" s="115"/>
      <c r="H20" s="115"/>
      <c r="I20" s="115"/>
      <c r="J20" s="115"/>
      <c r="K20" s="115"/>
      <c r="L20" s="211"/>
      <c r="M20" s="162" t="s">
        <v>54</v>
      </c>
      <c r="N20" s="163"/>
      <c r="O20" s="163"/>
      <c r="P20" s="163"/>
      <c r="Q20" s="163"/>
      <c r="R20" s="163"/>
      <c r="S20" s="163"/>
      <c r="T20" s="163"/>
      <c r="U20" s="163"/>
      <c r="V20" s="163"/>
      <c r="W20" s="239" t="s">
        <v>5</v>
      </c>
      <c r="X20" s="240"/>
      <c r="Y20" s="240"/>
      <c r="Z20" s="240"/>
      <c r="AA20" s="240"/>
      <c r="AB20" s="240"/>
      <c r="AC20" s="241"/>
      <c r="AH20" s="96"/>
    </row>
    <row r="21" spans="1:34" s="13" customFormat="1" ht="65.25" customHeight="1" thickBot="1" x14ac:dyDescent="0.35">
      <c r="A21" s="231" t="s">
        <v>55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68" t="s">
        <v>20</v>
      </c>
      <c r="R21" s="247"/>
      <c r="S21" s="142"/>
      <c r="T21" s="142"/>
      <c r="U21" s="142"/>
      <c r="V21" s="142"/>
      <c r="W21" s="107">
        <f>IF(R21&lt;=6,2,IF(R21&lt;=8,4,IF(R21&lt;=10,6,IF(R21&lt;=13,8,IF(R21&gt;=14,10)))))</f>
        <v>2</v>
      </c>
      <c r="X21" s="41"/>
      <c r="Y21" s="42"/>
      <c r="Z21" s="42"/>
      <c r="AA21" s="42"/>
      <c r="AB21" s="42"/>
      <c r="AC21" s="43"/>
      <c r="AH21" s="95"/>
    </row>
    <row r="22" spans="1:34" s="13" customFormat="1" ht="20.100000000000001" customHeight="1" thickBot="1" x14ac:dyDescent="0.3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H22" s="95"/>
    </row>
    <row r="23" spans="1:34" s="33" customFormat="1" ht="73.5" customHeight="1" thickBot="1" x14ac:dyDescent="0.5">
      <c r="A23" s="123" t="s">
        <v>1</v>
      </c>
      <c r="B23" s="258" t="s">
        <v>18</v>
      </c>
      <c r="C23" s="156" t="s">
        <v>58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233"/>
      <c r="P23" s="229" t="s">
        <v>44</v>
      </c>
      <c r="Q23" s="234"/>
      <c r="R23" s="112" t="s">
        <v>21</v>
      </c>
      <c r="S23" s="110"/>
      <c r="T23" s="110"/>
      <c r="U23" s="110"/>
      <c r="V23" s="113"/>
      <c r="W23" s="133" t="s">
        <v>29</v>
      </c>
      <c r="X23" s="133"/>
      <c r="Y23" s="133"/>
      <c r="Z23" s="133"/>
      <c r="AA23" s="133"/>
      <c r="AB23" s="133"/>
      <c r="AC23" s="134"/>
      <c r="AH23" s="96"/>
    </row>
    <row r="24" spans="1:34" s="33" customFormat="1" ht="33.9" customHeight="1" x14ac:dyDescent="0.45">
      <c r="A24" s="129"/>
      <c r="B24" s="259"/>
      <c r="C24" s="235" t="s">
        <v>46</v>
      </c>
      <c r="D24" s="236"/>
      <c r="E24" s="236"/>
      <c r="F24" s="236"/>
      <c r="G24" s="236"/>
      <c r="H24" s="236"/>
      <c r="I24" s="236"/>
      <c r="J24" s="236"/>
      <c r="K24" s="236"/>
      <c r="L24" s="236"/>
      <c r="M24" s="105" t="s">
        <v>12</v>
      </c>
      <c r="N24" s="105" t="s">
        <v>14</v>
      </c>
      <c r="O24" s="105" t="s">
        <v>13</v>
      </c>
      <c r="P24" s="248">
        <f>IF(X16&lt;&gt;0,((M25)+(N25/12)+(O25/365)),IF(DAY(X16)=0,0))</f>
        <v>0</v>
      </c>
      <c r="Q24" s="248"/>
      <c r="R24" s="158">
        <f>P24*4</f>
        <v>0</v>
      </c>
      <c r="S24" s="159"/>
      <c r="T24" s="159"/>
      <c r="U24" s="159"/>
      <c r="V24" s="159"/>
      <c r="W24" s="195">
        <f>R24+R27+R30</f>
        <v>0</v>
      </c>
      <c r="X24" s="189"/>
      <c r="Y24" s="190"/>
      <c r="Z24" s="190"/>
      <c r="AA24" s="190"/>
      <c r="AB24" s="190"/>
      <c r="AC24" s="191"/>
      <c r="AH24" s="96"/>
    </row>
    <row r="25" spans="1:34" s="13" customFormat="1" ht="44.25" customHeight="1" thickBot="1" x14ac:dyDescent="0.35">
      <c r="A25" s="129"/>
      <c r="B25" s="259"/>
      <c r="C25" s="237"/>
      <c r="D25" s="238"/>
      <c r="E25" s="238"/>
      <c r="F25" s="238"/>
      <c r="G25" s="238"/>
      <c r="H25" s="238"/>
      <c r="I25" s="238"/>
      <c r="J25" s="238"/>
      <c r="K25" s="238"/>
      <c r="L25" s="238"/>
      <c r="M25" s="66">
        <f>IF(X16&lt;&gt;0,INT((V19-X16)/365),IF(X16=0,0))</f>
        <v>0</v>
      </c>
      <c r="N25" s="66">
        <f>IF(X16&lt;&gt;0,INT((((V19-X16)/365)-INT((V19-X16)/365))*12),IF(X16=0,0))</f>
        <v>0</v>
      </c>
      <c r="O25" s="66">
        <f>IF(X16&lt;&gt;0,(((((V19-X16)/365)-INT((V19-X16)/365))*12-INT((((V19-X16)/365)-INT((V19-X16)/365))*12))*30),IF(X16=0,0))</f>
        <v>0</v>
      </c>
      <c r="P25" s="167"/>
      <c r="Q25" s="167"/>
      <c r="R25" s="160"/>
      <c r="S25" s="161"/>
      <c r="T25" s="161"/>
      <c r="U25" s="161"/>
      <c r="V25" s="161"/>
      <c r="W25" s="196"/>
      <c r="X25" s="192"/>
      <c r="Y25" s="193"/>
      <c r="Z25" s="193"/>
      <c r="AA25" s="193"/>
      <c r="AB25" s="193"/>
      <c r="AC25" s="194"/>
      <c r="AH25" s="95"/>
    </row>
    <row r="26" spans="1:34" s="33" customFormat="1" ht="73.5" customHeight="1" x14ac:dyDescent="0.45">
      <c r="A26" s="129"/>
      <c r="B26" s="154"/>
      <c r="C26" s="156" t="s">
        <v>25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229" t="s">
        <v>35</v>
      </c>
      <c r="Q26" s="230"/>
      <c r="R26" s="162" t="s">
        <v>34</v>
      </c>
      <c r="S26" s="163"/>
      <c r="T26" s="163"/>
      <c r="U26" s="163"/>
      <c r="V26" s="163"/>
      <c r="W26" s="196"/>
      <c r="X26" s="180" t="s">
        <v>18</v>
      </c>
      <c r="Y26" s="181"/>
      <c r="Z26" s="181"/>
      <c r="AA26" s="181"/>
      <c r="AB26" s="181"/>
      <c r="AC26" s="182"/>
      <c r="AE26" s="57"/>
      <c r="AH26" s="96"/>
    </row>
    <row r="27" spans="1:34" s="13" customFormat="1" ht="34.5" customHeight="1" x14ac:dyDescent="0.6">
      <c r="A27" s="129"/>
      <c r="B27" s="154"/>
      <c r="C27" s="170" t="s">
        <v>45</v>
      </c>
      <c r="D27" s="171"/>
      <c r="E27" s="171"/>
      <c r="F27" s="171"/>
      <c r="G27" s="171"/>
      <c r="H27" s="171"/>
      <c r="I27" s="171"/>
      <c r="J27" s="171"/>
      <c r="K27" s="171"/>
      <c r="L27" s="55"/>
      <c r="M27" s="35" t="s">
        <v>12</v>
      </c>
      <c r="N27" s="35" t="s">
        <v>14</v>
      </c>
      <c r="O27" s="35" t="s">
        <v>13</v>
      </c>
      <c r="P27" s="165" t="str">
        <f>IF(M28&lt;&gt;"",M28+(N28/12)+(O28/365),IF(M28+(N28/12)+(O28/365)=0,"0",M28+(N28/12)+O28/365))</f>
        <v>0</v>
      </c>
      <c r="Q27" s="168"/>
      <c r="R27" s="164" t="str">
        <f>IF(P27&gt;=P24,"0",(-P27*4))</f>
        <v>0</v>
      </c>
      <c r="S27" s="165"/>
      <c r="T27" s="165"/>
      <c r="U27" s="165"/>
      <c r="V27" s="165"/>
      <c r="W27" s="196"/>
      <c r="X27" s="174"/>
      <c r="Y27" s="175"/>
      <c r="Z27" s="175"/>
      <c r="AA27" s="175"/>
      <c r="AB27" s="175"/>
      <c r="AC27" s="176"/>
      <c r="AE27" s="54" t="s">
        <v>33</v>
      </c>
      <c r="AH27" s="95"/>
    </row>
    <row r="28" spans="1:34" s="13" customFormat="1" ht="57" customHeight="1" thickBot="1" x14ac:dyDescent="0.35">
      <c r="A28" s="129"/>
      <c r="B28" s="155"/>
      <c r="C28" s="172"/>
      <c r="D28" s="173"/>
      <c r="E28" s="173"/>
      <c r="F28" s="173"/>
      <c r="G28" s="173"/>
      <c r="H28" s="173"/>
      <c r="I28" s="173"/>
      <c r="J28" s="173"/>
      <c r="K28" s="173"/>
      <c r="L28" s="69" t="s">
        <v>20</v>
      </c>
      <c r="M28" s="74"/>
      <c r="N28" s="74"/>
      <c r="O28" s="74"/>
      <c r="P28" s="167"/>
      <c r="Q28" s="169"/>
      <c r="R28" s="166"/>
      <c r="S28" s="167"/>
      <c r="T28" s="167"/>
      <c r="U28" s="167"/>
      <c r="V28" s="167"/>
      <c r="W28" s="196"/>
      <c r="X28" s="177"/>
      <c r="Y28" s="178"/>
      <c r="Z28" s="178"/>
      <c r="AA28" s="178"/>
      <c r="AB28" s="178"/>
      <c r="AC28" s="179"/>
      <c r="AH28" s="95"/>
    </row>
    <row r="29" spans="1:34" s="33" customFormat="1" ht="73.5" customHeight="1" x14ac:dyDescent="0.45">
      <c r="A29" s="129"/>
      <c r="B29" s="153" t="s">
        <v>19</v>
      </c>
      <c r="C29" s="249" t="s">
        <v>74</v>
      </c>
      <c r="D29" s="249"/>
      <c r="E29" s="249"/>
      <c r="F29" s="249"/>
      <c r="G29" s="249"/>
      <c r="H29" s="249"/>
      <c r="I29" s="249"/>
      <c r="J29" s="249"/>
      <c r="K29" s="249"/>
      <c r="L29" s="249"/>
      <c r="M29" s="250"/>
      <c r="N29" s="249"/>
      <c r="O29" s="249"/>
      <c r="P29" s="249"/>
      <c r="Q29" s="249"/>
      <c r="R29" s="253" t="s">
        <v>59</v>
      </c>
      <c r="S29" s="163"/>
      <c r="T29" s="163"/>
      <c r="U29" s="163"/>
      <c r="V29" s="163"/>
      <c r="W29" s="196"/>
      <c r="X29" s="180" t="s">
        <v>19</v>
      </c>
      <c r="Y29" s="181"/>
      <c r="Z29" s="181"/>
      <c r="AA29" s="181"/>
      <c r="AB29" s="181"/>
      <c r="AC29" s="182"/>
      <c r="AH29" s="96"/>
    </row>
    <row r="30" spans="1:34" s="13" customFormat="1" ht="30" customHeight="1" x14ac:dyDescent="0.3">
      <c r="A30" s="129"/>
      <c r="B30" s="154"/>
      <c r="C30" s="170" t="s">
        <v>43</v>
      </c>
      <c r="D30" s="171"/>
      <c r="E30" s="171"/>
      <c r="F30" s="171"/>
      <c r="G30" s="171"/>
      <c r="H30" s="171"/>
      <c r="I30" s="171"/>
      <c r="J30" s="171"/>
      <c r="K30" s="171"/>
      <c r="L30" s="86"/>
      <c r="M30" s="35" t="s">
        <v>12</v>
      </c>
      <c r="N30" s="35" t="s">
        <v>14</v>
      </c>
      <c r="O30" s="56" t="s">
        <v>13</v>
      </c>
      <c r="P30" s="164" t="str">
        <f>IF((M31+(N31/12)+(O31/365))&lt;=0,"0",IF((M31+(N31/12)+(O31/365))&lt;=5,(1*(M31+(N31/12)+(O31/365))),IF((M31+(N31/12)+(O31/365))&gt;5,(5),IF((M31+(N31/12)+(O31/365))&lt;0,(0),))))</f>
        <v>0</v>
      </c>
      <c r="Q30" s="251"/>
      <c r="R30" s="254" t="str">
        <f>P30</f>
        <v>0</v>
      </c>
      <c r="S30" s="255"/>
      <c r="T30" s="255"/>
      <c r="U30" s="255"/>
      <c r="V30" s="255"/>
      <c r="W30" s="196"/>
      <c r="X30" s="183"/>
      <c r="Y30" s="184"/>
      <c r="Z30" s="184"/>
      <c r="AA30" s="184"/>
      <c r="AB30" s="184"/>
      <c r="AC30" s="185"/>
      <c r="AH30" s="95"/>
    </row>
    <row r="31" spans="1:34" s="13" customFormat="1" ht="50.25" customHeight="1" thickBot="1" x14ac:dyDescent="0.35">
      <c r="A31" s="124"/>
      <c r="B31" s="155"/>
      <c r="C31" s="172"/>
      <c r="D31" s="173"/>
      <c r="E31" s="173"/>
      <c r="F31" s="173"/>
      <c r="G31" s="173"/>
      <c r="H31" s="173"/>
      <c r="I31" s="173"/>
      <c r="J31" s="173"/>
      <c r="K31" s="173"/>
      <c r="L31" s="70" t="s">
        <v>20</v>
      </c>
      <c r="M31" s="81"/>
      <c r="N31" s="74"/>
      <c r="O31" s="87"/>
      <c r="P31" s="166"/>
      <c r="Q31" s="252"/>
      <c r="R31" s="256"/>
      <c r="S31" s="257"/>
      <c r="T31" s="257"/>
      <c r="U31" s="257"/>
      <c r="V31" s="257"/>
      <c r="W31" s="197"/>
      <c r="X31" s="186"/>
      <c r="Y31" s="187"/>
      <c r="Z31" s="187"/>
      <c r="AA31" s="187"/>
      <c r="AB31" s="187"/>
      <c r="AC31" s="188"/>
      <c r="AH31" s="95"/>
    </row>
    <row r="32" spans="1:34" s="13" customFormat="1" ht="20.100000000000001" customHeight="1" thickBot="1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H32" s="95"/>
    </row>
    <row r="33" spans="1:37" s="33" customFormat="1" ht="95.1" customHeight="1" thickBot="1" x14ac:dyDescent="0.5">
      <c r="A33" s="123" t="s">
        <v>2</v>
      </c>
      <c r="B33" s="114" t="s">
        <v>4</v>
      </c>
      <c r="C33" s="115"/>
      <c r="D33" s="115"/>
      <c r="E33" s="115"/>
      <c r="F33" s="115"/>
      <c r="G33" s="115"/>
      <c r="H33" s="115"/>
      <c r="I33" s="115"/>
      <c r="J33" s="115"/>
      <c r="K33" s="116"/>
      <c r="L33" s="112" t="s">
        <v>73</v>
      </c>
      <c r="M33" s="110"/>
      <c r="N33" s="110"/>
      <c r="O33" s="110"/>
      <c r="P33" s="110"/>
      <c r="Q33" s="110"/>
      <c r="R33" s="110"/>
      <c r="S33" s="110"/>
      <c r="T33" s="110"/>
      <c r="U33" s="110"/>
      <c r="V33" s="113"/>
      <c r="W33" s="133" t="s">
        <v>6</v>
      </c>
      <c r="X33" s="133"/>
      <c r="Y33" s="133"/>
      <c r="Z33" s="133"/>
      <c r="AA33" s="133"/>
      <c r="AB33" s="133"/>
      <c r="AC33" s="134"/>
      <c r="AH33" s="96"/>
    </row>
    <row r="34" spans="1:37" s="13" customFormat="1" ht="61.5" customHeight="1" x14ac:dyDescent="0.45">
      <c r="A34" s="129"/>
      <c r="C34" s="106"/>
      <c r="D34" s="106"/>
      <c r="E34" s="106"/>
      <c r="F34" s="108" t="s">
        <v>24</v>
      </c>
      <c r="G34" s="108"/>
      <c r="H34" s="108"/>
      <c r="I34" s="108"/>
      <c r="J34" s="108"/>
      <c r="K34" s="108"/>
      <c r="L34" s="108"/>
      <c r="M34" s="108"/>
      <c r="N34" s="71" t="s">
        <v>20</v>
      </c>
      <c r="O34" s="135" t="s">
        <v>80</v>
      </c>
      <c r="P34" s="136"/>
      <c r="Q34" s="137"/>
      <c r="R34" s="144" t="str">
        <f>IF(O34="Marié(e)","4",IF(O34="Divorcé(e)/Veuf(ve) avec enfants à charge","4",""))</f>
        <v/>
      </c>
      <c r="S34" s="145"/>
      <c r="T34" s="145"/>
      <c r="U34" s="145"/>
      <c r="V34" s="146"/>
      <c r="W34" s="130">
        <f>IF(AND(R34="",R36=""),R35,IF(R35="",(R34+R36),IF(R34="",(R35+R36))))</f>
        <v>2</v>
      </c>
      <c r="X34" s="37"/>
      <c r="Y34" s="38"/>
      <c r="Z34" s="38"/>
      <c r="AA34" s="38"/>
      <c r="AB34" s="38"/>
      <c r="AC34" s="40"/>
      <c r="AE34" s="33"/>
      <c r="AF34" s="33"/>
      <c r="AG34" s="33"/>
      <c r="AH34" s="96"/>
      <c r="AI34" s="33"/>
      <c r="AJ34" s="33"/>
      <c r="AK34" s="33"/>
    </row>
    <row r="35" spans="1:37" s="13" customFormat="1" ht="43.5" customHeight="1" x14ac:dyDescent="0.3">
      <c r="A35" s="129"/>
      <c r="B35" s="44"/>
      <c r="G35" s="262" t="s">
        <v>11</v>
      </c>
      <c r="H35" s="263"/>
      <c r="I35" s="263"/>
      <c r="J35" s="263"/>
      <c r="K35" s="263"/>
      <c r="L35" s="264"/>
      <c r="M35" s="49">
        <f>IF($O$16="",0,($X$12-$O$16)/365)</f>
        <v>0</v>
      </c>
      <c r="N35" s="50" t="s">
        <v>10</v>
      </c>
      <c r="O35" s="138" t="str">
        <f>IF(M35&gt;=35,"Plus de 35 ans",IF(M35&lt;35,"Moins de 35 ans",""))</f>
        <v>Moins de 35 ans</v>
      </c>
      <c r="P35" s="139"/>
      <c r="Q35" s="140"/>
      <c r="R35" s="147">
        <f>IF(O34="Marié(e)","",IF(O34="Divorcé(e)/Veuf(ve) avec enfants à charge","",IF(O35="Plus de 35 ans",3,IF(O35="Moins de 35 ans",2,""))))</f>
        <v>2</v>
      </c>
      <c r="S35" s="148"/>
      <c r="T35" s="148"/>
      <c r="U35" s="148"/>
      <c r="V35" s="149"/>
      <c r="W35" s="130"/>
      <c r="X35" s="46"/>
      <c r="Y35" s="47"/>
      <c r="Z35" s="47"/>
      <c r="AA35" s="47"/>
      <c r="AB35" s="47"/>
      <c r="AC35" s="48"/>
      <c r="AH35" s="95"/>
    </row>
    <row r="36" spans="1:37" s="13" customFormat="1" ht="58.5" customHeight="1" thickBot="1" x14ac:dyDescent="0.35">
      <c r="A36" s="124"/>
      <c r="B36" s="83"/>
      <c r="C36" s="82"/>
      <c r="D36" s="82"/>
      <c r="E36" s="82"/>
      <c r="F36" s="265" t="s">
        <v>30</v>
      </c>
      <c r="G36" s="265"/>
      <c r="H36" s="265"/>
      <c r="I36" s="265"/>
      <c r="J36" s="265"/>
      <c r="K36" s="265"/>
      <c r="L36" s="265"/>
      <c r="M36" s="265"/>
      <c r="N36" s="88" t="s">
        <v>20</v>
      </c>
      <c r="O36" s="141"/>
      <c r="P36" s="142"/>
      <c r="Q36" s="143"/>
      <c r="R36" s="150" t="str">
        <f>IF(O34="Sélectionner","",IF(O34="Célibataire/Divorcé(e)/Veuf(ve)","",IF(O36&lt;=4,(0.5*O36),IF(O36&gt;4,(2)))))</f>
        <v/>
      </c>
      <c r="S36" s="151"/>
      <c r="T36" s="151"/>
      <c r="U36" s="151"/>
      <c r="V36" s="152"/>
      <c r="W36" s="131"/>
      <c r="X36" s="41"/>
      <c r="Y36" s="42"/>
      <c r="Z36" s="42"/>
      <c r="AA36" s="42"/>
      <c r="AB36" s="42"/>
      <c r="AC36" s="43"/>
      <c r="AH36" s="95"/>
    </row>
    <row r="37" spans="1:37" s="13" customFormat="1" ht="20.100000000000001" customHeight="1" thickBot="1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H37" s="95"/>
    </row>
    <row r="38" spans="1:37" s="33" customFormat="1" ht="73.5" customHeight="1" thickBot="1" x14ac:dyDescent="0.5">
      <c r="A38" s="123" t="s">
        <v>3</v>
      </c>
      <c r="B38" s="114" t="s">
        <v>23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211"/>
      <c r="N38" s="109" t="s">
        <v>82</v>
      </c>
      <c r="O38" s="110"/>
      <c r="P38" s="110"/>
      <c r="Q38" s="110"/>
      <c r="R38" s="110"/>
      <c r="S38" s="110"/>
      <c r="T38" s="110"/>
      <c r="U38" s="110"/>
      <c r="V38" s="110"/>
      <c r="W38" s="132" t="s">
        <v>7</v>
      </c>
      <c r="X38" s="133"/>
      <c r="Y38" s="133"/>
      <c r="Z38" s="133"/>
      <c r="AA38" s="133"/>
      <c r="AB38" s="133"/>
      <c r="AC38" s="134"/>
      <c r="AF38" s="13"/>
      <c r="AG38" s="13"/>
      <c r="AH38" s="96"/>
    </row>
    <row r="39" spans="1:37" s="13" customFormat="1" ht="108" customHeight="1" thickBot="1" x14ac:dyDescent="0.35">
      <c r="A39" s="124"/>
      <c r="B39" s="260" t="s">
        <v>72</v>
      </c>
      <c r="C39" s="261"/>
      <c r="D39" s="261"/>
      <c r="E39" s="261"/>
      <c r="F39" s="261"/>
      <c r="G39" s="261"/>
      <c r="H39" s="261"/>
      <c r="I39" s="261"/>
      <c r="J39" s="70" t="s">
        <v>20</v>
      </c>
      <c r="K39" s="221" t="s">
        <v>81</v>
      </c>
      <c r="L39" s="222"/>
      <c r="M39" s="222"/>
      <c r="N39" s="223"/>
      <c r="O39" s="72" t="s">
        <v>20</v>
      </c>
      <c r="P39" s="226" t="s">
        <v>80</v>
      </c>
      <c r="Q39" s="227"/>
      <c r="R39" s="227"/>
      <c r="S39" s="228"/>
      <c r="T39" s="224" t="str">
        <f>IF(P39="Enseignant(e) universitaire","8",IF(P39="Conjoint fonctionnaire dans le secteur du MESRS (ATS)","8",IF(P39="Conjoint fonctionnaire dans le secteur du MESRS (DOU)","8","0")))</f>
        <v>0</v>
      </c>
      <c r="U39" s="225"/>
      <c r="V39" s="225"/>
      <c r="W39" s="91" t="str">
        <f>T39</f>
        <v>0</v>
      </c>
      <c r="X39" s="41"/>
      <c r="Y39" s="42"/>
      <c r="Z39" s="42"/>
      <c r="AA39" s="42"/>
      <c r="AB39" s="42"/>
      <c r="AC39" s="43"/>
      <c r="AH39" s="95"/>
    </row>
    <row r="40" spans="1:37" s="13" customFormat="1" ht="20.100000000000001" customHeight="1" thickBot="1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H40" s="95"/>
    </row>
    <row r="41" spans="1:37" s="33" customFormat="1" ht="75" customHeight="1" thickBot="1" x14ac:dyDescent="0.5">
      <c r="A41" s="123" t="s">
        <v>57</v>
      </c>
      <c r="B41" s="156" t="s">
        <v>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62" t="s">
        <v>56</v>
      </c>
      <c r="Q41" s="163"/>
      <c r="R41" s="163"/>
      <c r="S41" s="163"/>
      <c r="T41" s="163"/>
      <c r="U41" s="163"/>
      <c r="V41" s="163"/>
      <c r="W41" s="132" t="s">
        <v>7</v>
      </c>
      <c r="X41" s="133"/>
      <c r="Y41" s="133"/>
      <c r="Z41" s="133"/>
      <c r="AA41" s="133"/>
      <c r="AB41" s="133"/>
      <c r="AC41" s="134"/>
      <c r="AH41" s="96"/>
    </row>
    <row r="42" spans="1:37" s="13" customFormat="1" ht="30" customHeight="1" x14ac:dyDescent="0.3">
      <c r="A42" s="129"/>
      <c r="B42" s="266" t="s">
        <v>77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42" t="s">
        <v>20</v>
      </c>
      <c r="P42" s="244" t="s">
        <v>80</v>
      </c>
      <c r="Q42" s="245"/>
      <c r="R42" s="245"/>
      <c r="S42" s="246"/>
      <c r="T42" s="268" t="str">
        <f>IF(P42="Poste supérieure","2","0")</f>
        <v>0</v>
      </c>
      <c r="U42" s="269"/>
      <c r="V42" s="269"/>
      <c r="W42" s="271" t="str">
        <f>T42</f>
        <v>0</v>
      </c>
      <c r="X42" s="99"/>
      <c r="Y42" s="100"/>
      <c r="Z42" s="100"/>
      <c r="AA42" s="100"/>
      <c r="AB42" s="100"/>
      <c r="AC42" s="101"/>
      <c r="AH42" s="95"/>
    </row>
    <row r="43" spans="1:37" s="13" customFormat="1" ht="50.1" customHeight="1" thickBot="1" x14ac:dyDescent="0.35">
      <c r="A43" s="124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243"/>
      <c r="P43" s="226"/>
      <c r="Q43" s="227"/>
      <c r="R43" s="227"/>
      <c r="S43" s="228"/>
      <c r="T43" s="270"/>
      <c r="U43" s="257"/>
      <c r="V43" s="257"/>
      <c r="W43" s="272"/>
      <c r="X43" s="102"/>
      <c r="Y43" s="103"/>
      <c r="Z43" s="103"/>
      <c r="AA43" s="103"/>
      <c r="AB43" s="103"/>
      <c r="AC43" s="104"/>
      <c r="AH43" s="95"/>
    </row>
    <row r="44" spans="1:37" s="13" customFormat="1" ht="20.100000000000001" customHeigh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H44" s="95"/>
    </row>
    <row r="45" spans="1:37" s="13" customFormat="1" ht="20.100000000000001" customHeight="1" thickBot="1" x14ac:dyDescent="0.3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H45" s="95"/>
    </row>
    <row r="46" spans="1:37" s="13" customFormat="1" ht="57.75" customHeight="1" thickBot="1" x14ac:dyDescent="0.9">
      <c r="A46" s="125" t="s">
        <v>28</v>
      </c>
      <c r="B46" s="125"/>
      <c r="C46" s="71" t="s">
        <v>20</v>
      </c>
      <c r="D46" s="30" t="s">
        <v>31</v>
      </c>
      <c r="E46" s="30"/>
      <c r="F46" s="30"/>
      <c r="G46" s="30"/>
      <c r="H46" s="30"/>
      <c r="I46" s="30"/>
      <c r="J46" s="31"/>
      <c r="K46" s="3"/>
      <c r="L46" s="2"/>
      <c r="M46" s="2"/>
      <c r="N46" s="14"/>
      <c r="O46" s="14"/>
      <c r="P46" s="126" t="s">
        <v>17</v>
      </c>
      <c r="Q46" s="127"/>
      <c r="R46" s="127"/>
      <c r="S46" s="127"/>
      <c r="T46" s="128"/>
      <c r="U46" s="120">
        <f>W21+W24+W34+W39+W42</f>
        <v>4</v>
      </c>
      <c r="V46" s="121"/>
      <c r="W46" s="122"/>
      <c r="X46" s="51"/>
      <c r="Y46" s="52"/>
      <c r="Z46" s="52"/>
      <c r="AA46" s="52"/>
      <c r="AB46" s="52"/>
      <c r="AC46" s="53"/>
      <c r="AH46" s="95"/>
    </row>
    <row r="47" spans="1:37" ht="41.25" customHeight="1" x14ac:dyDescent="0.3">
      <c r="C47" s="73" t="s">
        <v>26</v>
      </c>
      <c r="D47" s="30" t="s">
        <v>27</v>
      </c>
      <c r="E47" s="30"/>
      <c r="G47" s="30"/>
      <c r="H47" s="30"/>
      <c r="I47" s="30"/>
      <c r="J47" s="30"/>
      <c r="V47" s="31"/>
      <c r="W47" s="3"/>
      <c r="X47" s="2"/>
      <c r="Y47" s="2"/>
      <c r="Z47" s="2"/>
      <c r="AA47" s="7"/>
      <c r="AB47" s="7"/>
      <c r="AC47" s="7"/>
    </row>
    <row r="48" spans="1:37" ht="30.6" x14ac:dyDescent="0.3">
      <c r="C48" s="29" t="s">
        <v>49</v>
      </c>
      <c r="D48" s="29"/>
      <c r="E48" s="29"/>
      <c r="G48" s="30"/>
      <c r="H48" s="30"/>
      <c r="I48" s="30"/>
      <c r="J48" s="30"/>
      <c r="V48" s="31"/>
      <c r="W48" s="3"/>
      <c r="X48" s="2"/>
      <c r="Y48" s="2"/>
      <c r="Z48" s="2"/>
      <c r="AA48" s="7"/>
      <c r="AB48" s="7"/>
      <c r="AC48" s="7"/>
    </row>
    <row r="49" spans="1:35" ht="28.2" thickBot="1" x14ac:dyDescent="0.35">
      <c r="A49" s="3"/>
      <c r="B49" s="11"/>
      <c r="C49" s="11"/>
      <c r="D49" s="11"/>
      <c r="E49" s="11"/>
      <c r="F49" s="11"/>
      <c r="G49" s="11"/>
      <c r="H49" s="11"/>
      <c r="I49" s="12"/>
      <c r="J49" s="3"/>
      <c r="K49" s="3"/>
      <c r="L49" s="2"/>
      <c r="M49" s="2"/>
      <c r="N49" s="2"/>
      <c r="O49" s="2"/>
      <c r="P49" s="2"/>
      <c r="Q49" s="2"/>
      <c r="R49" s="8"/>
      <c r="S49" s="8"/>
      <c r="T49" s="8"/>
      <c r="U49" s="6"/>
      <c r="V49" s="6"/>
      <c r="W49" s="7"/>
      <c r="X49" s="7"/>
      <c r="Y49" s="7"/>
      <c r="Z49" s="7"/>
      <c r="AA49" s="7"/>
      <c r="AB49" s="7"/>
      <c r="AC49" s="7"/>
    </row>
    <row r="50" spans="1:35" ht="27.6" x14ac:dyDescent="0.3">
      <c r="A50" s="32" t="s">
        <v>9</v>
      </c>
      <c r="B50" s="15"/>
      <c r="C50" s="15"/>
      <c r="D50" s="15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9"/>
      <c r="V50" s="19"/>
      <c r="W50" s="20"/>
      <c r="X50" s="20"/>
      <c r="Y50" s="20"/>
      <c r="Z50" s="20"/>
      <c r="AA50" s="20"/>
      <c r="AB50" s="20"/>
      <c r="AC50" s="21"/>
    </row>
    <row r="51" spans="1:35" ht="51" customHeight="1" x14ac:dyDescent="0.3">
      <c r="A51" s="117" t="s">
        <v>15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9"/>
    </row>
    <row r="52" spans="1:35" ht="51" customHeight="1" x14ac:dyDescent="0.3">
      <c r="A52" s="117" t="s">
        <v>15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9"/>
    </row>
    <row r="53" spans="1:35" ht="51" customHeight="1" x14ac:dyDescent="0.3">
      <c r="A53" s="117" t="s">
        <v>15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9"/>
    </row>
    <row r="54" spans="1:35" ht="15" thickBot="1" x14ac:dyDescent="0.3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27"/>
      <c r="T54" s="27"/>
      <c r="U54" s="26"/>
      <c r="V54" s="26"/>
      <c r="W54" s="26"/>
      <c r="X54" s="26"/>
      <c r="Y54" s="26"/>
      <c r="Z54" s="26"/>
      <c r="AA54" s="26"/>
      <c r="AB54" s="26"/>
      <c r="AC54" s="28"/>
    </row>
    <row r="55" spans="1:3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5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</row>
    <row r="56" spans="1:35" ht="66" customHeight="1" x14ac:dyDescent="0.3">
      <c r="A56" s="202" t="s">
        <v>50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65"/>
      <c r="N56" s="65"/>
      <c r="O56" s="45"/>
      <c r="R56" s="202" t="s">
        <v>42</v>
      </c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</row>
    <row r="57" spans="1:35" s="10" customFormat="1" ht="43.5" customHeight="1" x14ac:dyDescent="0.3">
      <c r="A57" s="217" t="s">
        <v>8</v>
      </c>
      <c r="B57" s="217"/>
      <c r="C57" s="217"/>
      <c r="D57" s="217"/>
      <c r="E57" s="217"/>
      <c r="F57" s="217"/>
      <c r="G57" s="217"/>
      <c r="H57" s="217"/>
      <c r="I57" s="217" t="s">
        <v>51</v>
      </c>
      <c r="J57" s="217"/>
      <c r="K57" s="71" t="s">
        <v>20</v>
      </c>
      <c r="L57" s="111"/>
      <c r="M57" s="111"/>
      <c r="N57" s="111"/>
      <c r="O57" s="45"/>
      <c r="P57" s="45"/>
      <c r="R57" s="217" t="b">
        <f>X10</f>
        <v>0</v>
      </c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H57" s="94"/>
      <c r="AI57"/>
    </row>
    <row r="58" spans="1:35" s="10" customFormat="1" ht="31.5" customHeight="1" x14ac:dyDescent="0.3">
      <c r="AH58" s="97"/>
      <c r="AI58"/>
    </row>
    <row r="59" spans="1:35" ht="27.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AB59" s="29"/>
      <c r="AC59" s="2"/>
    </row>
    <row r="60" spans="1:35" ht="27.6" x14ac:dyDescent="0.3">
      <c r="T60" s="29"/>
      <c r="U60" s="2"/>
      <c r="V60" s="2"/>
      <c r="W60" s="2"/>
      <c r="X60" s="2"/>
      <c r="Y60" s="2"/>
      <c r="Z60" s="2"/>
      <c r="AA60" s="2"/>
      <c r="AB60" s="2"/>
      <c r="AC60" s="2"/>
    </row>
    <row r="61" spans="1:35" x14ac:dyDescent="0.3">
      <c r="W61" s="2"/>
      <c r="X61" s="2"/>
      <c r="Y61" s="2"/>
      <c r="Z61" s="2"/>
      <c r="AA61" s="2"/>
      <c r="AB61" s="2"/>
      <c r="AC61" s="2"/>
    </row>
  </sheetData>
  <sheetProtection password="D2F7" sheet="1" objects="1" scenarios="1"/>
  <dataConsolidate/>
  <mergeCells count="98">
    <mergeCell ref="B42:N43"/>
    <mergeCell ref="P41:V41"/>
    <mergeCell ref="B41:O41"/>
    <mergeCell ref="T42:V43"/>
    <mergeCell ref="W41:AC41"/>
    <mergeCell ref="W42:W43"/>
    <mergeCell ref="A23:A31"/>
    <mergeCell ref="A41:A43"/>
    <mergeCell ref="O42:O43"/>
    <mergeCell ref="P42:S43"/>
    <mergeCell ref="R21:V21"/>
    <mergeCell ref="P24:Q25"/>
    <mergeCell ref="C29:Q29"/>
    <mergeCell ref="C30:K31"/>
    <mergeCell ref="P30:Q31"/>
    <mergeCell ref="R29:V29"/>
    <mergeCell ref="R30:V31"/>
    <mergeCell ref="B23:B28"/>
    <mergeCell ref="B39:I39"/>
    <mergeCell ref="B38:M38"/>
    <mergeCell ref="G35:L35"/>
    <mergeCell ref="F36:M36"/>
    <mergeCell ref="R57:AC57"/>
    <mergeCell ref="I57:J57"/>
    <mergeCell ref="A57:H57"/>
    <mergeCell ref="X19:AC19"/>
    <mergeCell ref="K39:N39"/>
    <mergeCell ref="T39:V39"/>
    <mergeCell ref="P39:S39"/>
    <mergeCell ref="P26:Q26"/>
    <mergeCell ref="A21:P21"/>
    <mergeCell ref="W23:AC23"/>
    <mergeCell ref="C23:O23"/>
    <mergeCell ref="P23:Q23"/>
    <mergeCell ref="C24:L25"/>
    <mergeCell ref="R56:AC56"/>
    <mergeCell ref="A56:L56"/>
    <mergeCell ref="W20:AC20"/>
    <mergeCell ref="A19:L19"/>
    <mergeCell ref="M20:V20"/>
    <mergeCell ref="B20:L20"/>
    <mergeCell ref="O14:S14"/>
    <mergeCell ref="O16:S16"/>
    <mergeCell ref="V19:W19"/>
    <mergeCell ref="M19:U19"/>
    <mergeCell ref="X16:AB16"/>
    <mergeCell ref="G16:M16"/>
    <mergeCell ref="A14:E14"/>
    <mergeCell ref="X12:AB12"/>
    <mergeCell ref="A8:AC8"/>
    <mergeCell ref="X10:AB10"/>
    <mergeCell ref="G14:M14"/>
    <mergeCell ref="A2:N2"/>
    <mergeCell ref="R2:AC2"/>
    <mergeCell ref="R3:AC3"/>
    <mergeCell ref="A6:AC6"/>
    <mergeCell ref="A12:E12"/>
    <mergeCell ref="U12:W12"/>
    <mergeCell ref="G12:S12"/>
    <mergeCell ref="G10:W10"/>
    <mergeCell ref="A3:N3"/>
    <mergeCell ref="A10:E10"/>
    <mergeCell ref="W33:AC33"/>
    <mergeCell ref="B29:B31"/>
    <mergeCell ref="C26:O26"/>
    <mergeCell ref="R23:V23"/>
    <mergeCell ref="R24:V25"/>
    <mergeCell ref="R26:V26"/>
    <mergeCell ref="R27:V28"/>
    <mergeCell ref="P27:Q28"/>
    <mergeCell ref="C27:K28"/>
    <mergeCell ref="X27:AC28"/>
    <mergeCell ref="X29:AC29"/>
    <mergeCell ref="X30:AC31"/>
    <mergeCell ref="X24:AC25"/>
    <mergeCell ref="W24:W31"/>
    <mergeCell ref="X26:AC26"/>
    <mergeCell ref="O35:Q35"/>
    <mergeCell ref="O36:Q36"/>
    <mergeCell ref="R34:V34"/>
    <mergeCell ref="R35:V35"/>
    <mergeCell ref="R36:V36"/>
    <mergeCell ref="F34:M34"/>
    <mergeCell ref="N38:V38"/>
    <mergeCell ref="L57:N57"/>
    <mergeCell ref="L33:V33"/>
    <mergeCell ref="B33:K33"/>
    <mergeCell ref="A53:AC53"/>
    <mergeCell ref="A51:AC51"/>
    <mergeCell ref="A52:AC52"/>
    <mergeCell ref="U46:W46"/>
    <mergeCell ref="A38:A39"/>
    <mergeCell ref="A46:B46"/>
    <mergeCell ref="P46:T46"/>
    <mergeCell ref="A33:A36"/>
    <mergeCell ref="W34:W36"/>
    <mergeCell ref="W38:AC38"/>
    <mergeCell ref="O34:Q34"/>
  </mergeCells>
  <conditionalFormatting sqref="R35">
    <cfRule type="containsBlanks" dxfId="4" priority="9">
      <formula>LEN(TRIM(R35))=0</formula>
    </cfRule>
  </conditionalFormatting>
  <conditionalFormatting sqref="W21">
    <cfRule type="containsBlanks" dxfId="3" priority="11">
      <formula>LEN(TRIM(W21))=0</formula>
    </cfRule>
  </conditionalFormatting>
  <conditionalFormatting sqref="R34:V36">
    <cfRule type="containsBlanks" dxfId="2" priority="4">
      <formula>LEN(TRIM(R34))=0</formula>
    </cfRule>
  </conditionalFormatting>
  <conditionalFormatting sqref="L57 G12 G14 O14 G16 O16">
    <cfRule type="containsBlanks" dxfId="1" priority="17">
      <formula>LEN(TRIM(G12))=0</formula>
    </cfRule>
  </conditionalFormatting>
  <conditionalFormatting sqref="X16">
    <cfRule type="containsBlanks" dxfId="0" priority="1">
      <formula>LEN(TRIM(X16))=0</formula>
    </cfRule>
  </conditionalFormatting>
  <dataValidations xWindow="663" yWindow="483" count="13">
    <dataValidation type="decimal" operator="lessThan" allowBlank="1" showInputMessage="1" showErrorMessage="1" sqref="R24:R25" xr:uid="{00000000-0002-0000-0000-000000000000}">
      <formula1>X12</formula1>
    </dataValidation>
    <dataValidation type="decimal" operator="lessThan" allowBlank="1" showInputMessage="1" showErrorMessage="1" sqref="S24:U25 V25" xr:uid="{00000000-0002-0000-0000-000001000000}">
      <formula1>Z12</formula1>
    </dataValidation>
    <dataValidation type="decimal" allowBlank="1" showInputMessage="1" showErrorMessage="1" error="Nombre de mois entre : (1 &amp; 11) :  عدد الشهور ما بين" promptTitle="Nombre de mois" prompt="Comprise entre 1 et 11" sqref="N31 N28" xr:uid="{00000000-0002-0000-0000-000002000000}">
      <formula1>0</formula1>
      <formula2>11</formula2>
    </dataValidation>
    <dataValidation type="whole" allowBlank="1" showInputMessage="1" showErrorMessage="1" error="Nombre de jours entre : (1 &amp; 11) :  عدد الأيام ما بين" promptTitle="Nombre de jours" prompt="Comprise entre 1 et 29" sqref="O31 O28" xr:uid="{00000000-0002-0000-0000-000003000000}">
      <formula1>0</formula1>
      <formula2>31</formula2>
    </dataValidation>
    <dataValidation type="list" showDropDown="1" showInputMessage="1" showErrorMessage="1" error="Maximum 4 enfants à charge_x000a_كفالة 4 أبناء على الأكثر_x000a_(0,5 point / enfant - ابن)" promptTitle="Nombre d'enfants" prompt="Indiquer le nombre d'enfants à charge_x000a_(0,5 point / enfant)" sqref="O36" xr:uid="{00000000-0002-0000-0000-000004000000}">
      <formula1>"1,2,3,4"</formula1>
    </dataValidation>
    <dataValidation type="list" allowBlank="1" showInputMessage="1" showErrorMessage="1" error="Etablissement d'attachement du conjoint : _x000a_univ-oran1_x000a_univ-oran2_x000a_UFC_x000a_USTO-MB_x000a_ENPO_x000a_ESG2E_x000a_ESSBO_x000a_ENSO_x000a_ESEO_x000a_CRASC_x000a_ATRSSV" sqref="K39:N39" xr:uid="{00000000-0002-0000-0000-000005000000}">
      <formula1>"UO1AB, UO2MA,USTO-MB,ENPO,ESG2E,ESSBO,ENSO,ESEO,CRASC,ATRSSV,UFC,DOU,Etablissement hors la Ville universitaire d'Oran"</formula1>
    </dataValidation>
    <dataValidation type="list" allowBlank="1" showErrorMessage="1" error="1) Marié_x000a_2) Célibataire/Divorcé/Veuve_x000a_3) Divorcé/Veuve avec enfants à charge" promptTitle="Situation Familiale" prompt="1)Marié_x000a_2)Célibataire/Divorcé/Veuve_x000a_3)Divorcé/Veuve avec enfants à charge" sqref="O34:Q34" xr:uid="{00000000-0002-0000-0000-000006000000}">
      <formula1>"Sélectionner,Marié(e),Célibataire/Divorcé(e)/Veuf(ve),Divorcé(e)/Veuf(ve) avec enfants à charge"</formula1>
    </dataValidation>
    <dataValidation type="list" allowBlank="1" showInputMessage="1" showErrorMessage="1" error="Sélectionner_x000a_1)Enseignant(e) universitaire 2)Conjoint fonctionnaire dans le secteur du MESRS" promptTitle="Foction du conjoint" sqref="P39:S39" xr:uid="{00000000-0002-0000-0000-000007000000}">
      <formula1>"Sélectionner,Enseignant(e) universitaire, Conjoint fonctionnaire dans le secteur du MESRS (ATS),  Conjoint fonctionnaire dans le secteur du MESRS (DOU)"</formula1>
    </dataValidation>
    <dataValidation type="whole" allowBlank="1" showInputMessage="1" showErrorMessage="1" errorTitle="Grade" error="Indiquer votre grade du 1 au 19_x000a_حدد الصنف من 1 الى 19" sqref="R21:V21" xr:uid="{00000000-0002-0000-0000-000008000000}">
      <formula1>1</formula1>
      <formula2>19</formula2>
    </dataValidation>
    <dataValidation type="list" allowBlank="1" showInputMessage="1" showErrorMessage="1" error="Sélectionner_x000a_1)Fonction supérieure  وظيفة عليا_x000a_2)Poste supérieur         منصب عالي" promptTitle="Foction du conjoint" sqref="P42:S43" xr:uid="{00000000-0002-0000-0000-000009000000}">
      <formula1>"Sélectionner,Poste supérieure"</formula1>
    </dataValidation>
    <dataValidation type="decimal" operator="lessThan" allowBlank="1" showInputMessage="1" showErrorMessage="1" sqref="V24" xr:uid="{00000000-0002-0000-0000-00000A000000}">
      <formula1>#REF!</formula1>
    </dataValidation>
    <dataValidation allowBlank="1" showInputMessage="1" showErrorMessage="1" prompt="أذكر المصلحة" sqref="G12:S12" xr:uid="{00000000-0002-0000-0000-00000B000000}"/>
    <dataValidation type="list" allowBlank="1" showInputMessage="1" showErrorMessage="1" error="Sélectionner l'Etablissement de Rattachement_x000a_حدد مؤسسة انتمائك" prompt="Sélectionner l'Etablissement de rattachement_x000a_حدد مؤسسة انتمائك" sqref="G10:W10" xr:uid="{00000000-0002-0000-0000-00000C000000}">
      <formula1>$AH$6:$AH$18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29" orientation="portrait" horizontalDpi="300" verticalDpi="300" r:id="rId1"/>
  <headerFooter>
    <oddFooter>&amp;L&amp;"-,Italique"&amp;22Fait par : Dr. N.BOUCHETATA/USTO-MB&amp;C&amp;22Annexe C1- ATS /DOU&amp;R&amp;"-,Italique"&amp;22Validé par : CLVUO
Commission de Logement de la Ville Universitaire d'Oran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D15:I16"/>
  <sheetViews>
    <sheetView workbookViewId="0">
      <selection activeCell="I16" sqref="I16"/>
    </sheetView>
  </sheetViews>
  <sheetFormatPr baseColWidth="10" defaultRowHeight="14.4" x14ac:dyDescent="0.3"/>
  <sheetData>
    <row r="15" spans="4:9" x14ac:dyDescent="0.3">
      <c r="D15" s="34">
        <v>38353</v>
      </c>
      <c r="F15" s="34">
        <v>41275</v>
      </c>
      <c r="H15">
        <f>F15-D15</f>
        <v>2922</v>
      </c>
    </row>
    <row r="16" spans="4:9" x14ac:dyDescent="0.3">
      <c r="I16">
        <f>H15/365</f>
        <v>8.0054794520547947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Notation de classement</vt:lpstr>
      <vt:lpstr>Feuil1</vt:lpstr>
      <vt:lpstr>'Notation de classement'!Zone_d_impression</vt:lpstr>
    </vt:vector>
  </TitlesOfParts>
  <Company>USTO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Bouchetata</dc:creator>
  <cp:lastModifiedBy>HP</cp:lastModifiedBy>
  <cp:lastPrinted>2024-11-02T09:34:31Z</cp:lastPrinted>
  <dcterms:created xsi:type="dcterms:W3CDTF">2012-08-12T18:10:29Z</dcterms:created>
  <dcterms:modified xsi:type="dcterms:W3CDTF">2024-11-10T10:07:16Z</dcterms:modified>
</cp:coreProperties>
</file>